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C748ED1F-14D8-4382-AA97-A2AEA8C483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 l="1"/>
  <c r="E30" i="7"/>
  <c r="E29" i="7"/>
  <c r="E28" i="7"/>
  <c r="E143" i="1" l="1"/>
  <c r="E142" i="1"/>
  <c r="E141" i="1"/>
  <c r="E140" i="1"/>
  <c r="E47" i="7" l="1"/>
  <c r="E46" i="7"/>
  <c r="E44" i="7"/>
  <c r="E43" i="7"/>
  <c r="E39" i="7" l="1"/>
  <c r="E37" i="7" l="1"/>
  <c r="E51" i="7"/>
  <c r="E50" i="7"/>
  <c r="E49" i="7"/>
  <c r="E41" i="7"/>
  <c r="E26" i="7"/>
  <c r="E83" i="7" l="1"/>
  <c r="E82" i="7"/>
  <c r="E81" i="7"/>
  <c r="E80" i="7"/>
  <c r="E79" i="7"/>
  <c r="E55" i="7"/>
  <c r="E102" i="7"/>
  <c r="E101" i="7"/>
  <c r="E99" i="7"/>
  <c r="E105" i="7" s="1"/>
  <c r="E53" i="1"/>
  <c r="E52" i="1"/>
  <c r="E54" i="1"/>
  <c r="E51" i="1"/>
  <c r="E50" i="1"/>
  <c r="E49" i="1"/>
  <c r="E48" i="1"/>
  <c r="E104" i="7" l="1"/>
  <c r="E103" i="7"/>
  <c r="E133" i="1"/>
  <c r="E131" i="1"/>
  <c r="E128" i="1"/>
  <c r="E129" i="1" s="1"/>
  <c r="E130" i="1" l="1"/>
  <c r="E197" i="7" l="1"/>
  <c r="E196" i="7"/>
  <c r="E195" i="7"/>
  <c r="E193" i="7"/>
  <c r="E192" i="7"/>
  <c r="E189" i="7"/>
  <c r="E188" i="7"/>
  <c r="E184" i="7"/>
  <c r="E172" i="7"/>
  <c r="E171" i="7"/>
  <c r="E173" i="7"/>
  <c r="E166" i="7"/>
  <c r="E153" i="7"/>
  <c r="E62" i="7"/>
  <c r="E61" i="7"/>
  <c r="E60" i="7"/>
  <c r="E59" i="7"/>
  <c r="E71" i="7"/>
  <c r="E70" i="7"/>
  <c r="E95" i="7" l="1"/>
  <c r="E77" i="7" l="1"/>
  <c r="E73" i="7"/>
  <c r="E72" i="7"/>
  <c r="E69" i="7"/>
  <c r="E74" i="7" s="1"/>
  <c r="E65" i="7"/>
  <c r="E64" i="7"/>
  <c r="E66" i="1"/>
  <c r="E65" i="1"/>
  <c r="E64" i="1"/>
  <c r="E63" i="1"/>
  <c r="E30" i="1"/>
  <c r="E29" i="1"/>
  <c r="E75" i="7" l="1"/>
  <c r="E199" i="7"/>
  <c r="E190" i="7"/>
  <c r="E187" i="7"/>
  <c r="E185" i="7"/>
  <c r="E183" i="7"/>
  <c r="E182" i="7"/>
  <c r="E180" i="7"/>
  <c r="E178" i="7"/>
  <c r="E170" i="7"/>
  <c r="E54" i="7"/>
  <c r="E109" i="7"/>
  <c r="E61" i="1"/>
  <c r="E57" i="1"/>
  <c r="E200" i="7" l="1"/>
  <c r="E56" i="1"/>
  <c r="E60" i="1"/>
  <c r="E59" i="1"/>
  <c r="E35" i="1" l="1"/>
  <c r="E31" i="1"/>
  <c r="E32" i="1"/>
  <c r="E28" i="1"/>
  <c r="E34" i="1" s="1"/>
  <c r="E26" i="1"/>
  <c r="E25" i="1"/>
  <c r="E33" i="1" l="1"/>
  <c r="E106" i="1" l="1"/>
  <c r="E42" i="1"/>
  <c r="E44" i="5" l="1"/>
  <c r="E138" i="1" l="1"/>
  <c r="E137" i="1"/>
  <c r="E136" i="1"/>
  <c r="E135" i="1"/>
  <c r="E45" i="1" l="1"/>
  <c r="E44" i="1"/>
  <c r="E43" i="1"/>
  <c r="E37" i="1"/>
  <c r="E39" i="1"/>
  <c r="E40" i="1"/>
  <c r="E146" i="7" l="1"/>
  <c r="E145" i="7"/>
  <c r="E144" i="7"/>
  <c r="E143" i="7"/>
  <c r="E142" i="7"/>
  <c r="E141" i="7"/>
  <c r="E140" i="7"/>
  <c r="E138" i="7"/>
  <c r="E137" i="7"/>
  <c r="E135" i="7"/>
  <c r="E134" i="7"/>
  <c r="E133" i="7"/>
  <c r="E132" i="7"/>
  <c r="E131" i="7"/>
  <c r="E130" i="7"/>
  <c r="E129" i="7"/>
  <c r="E127" i="7"/>
  <c r="E126" i="7"/>
  <c r="E124" i="7"/>
  <c r="E123" i="7"/>
  <c r="E122" i="7"/>
  <c r="E121" i="7"/>
  <c r="E120" i="7"/>
  <c r="E119" i="7"/>
  <c r="E118" i="7"/>
  <c r="E97" i="7" l="1"/>
  <c r="E94" i="7"/>
  <c r="E92" i="7"/>
  <c r="E91" i="7"/>
  <c r="E90" i="7"/>
  <c r="E111" i="7" l="1"/>
  <c r="E18" i="7" l="1"/>
  <c r="E11" i="1"/>
  <c r="E126" i="1" l="1"/>
  <c r="E125" i="1"/>
  <c r="E124" i="1"/>
  <c r="E122" i="1"/>
  <c r="E121" i="1"/>
  <c r="E120" i="1"/>
  <c r="E149" i="1" l="1"/>
  <c r="E162" i="7" l="1"/>
  <c r="E160" i="7"/>
  <c r="E50" i="5" l="1"/>
  <c r="E53" i="5"/>
  <c r="E52" i="5"/>
  <c r="E19" i="1" l="1"/>
  <c r="E13" i="4" l="1"/>
  <c r="E12" i="4"/>
  <c r="E11" i="4"/>
  <c r="E110" i="7" l="1"/>
  <c r="E107" i="7"/>
  <c r="E112" i="7" l="1"/>
  <c r="E88" i="7"/>
  <c r="E87" i="7"/>
  <c r="E86" i="7"/>
  <c r="E85" i="7"/>
  <c r="E57" i="7"/>
  <c r="E56" i="7"/>
  <c r="E169" i="7"/>
  <c r="E175" i="7"/>
  <c r="E174" i="7"/>
  <c r="E167" i="7"/>
  <c r="E165" i="7"/>
  <c r="E164" i="7"/>
  <c r="E157" i="7"/>
  <c r="E156" i="7"/>
  <c r="E154" i="7"/>
  <c r="E152" i="7"/>
  <c r="E151" i="7"/>
  <c r="E245" i="7"/>
  <c r="E244" i="7"/>
  <c r="E243" i="7"/>
  <c r="E240" i="7"/>
  <c r="E239" i="7"/>
  <c r="E231" i="7"/>
  <c r="E229" i="7"/>
  <c r="E225" i="7"/>
  <c r="E227" i="7" s="1"/>
  <c r="E223" i="7"/>
  <c r="E222" i="7"/>
  <c r="E219" i="7"/>
  <c r="E217" i="7"/>
  <c r="E216" i="7"/>
  <c r="E215" i="7"/>
  <c r="E213" i="7"/>
  <c r="E211" i="7"/>
  <c r="E209" i="7"/>
  <c r="E208" i="7"/>
  <c r="E206" i="7"/>
  <c r="E205" i="7"/>
  <c r="E203" i="7"/>
  <c r="G246" i="7" l="1"/>
  <c r="E114" i="1" l="1"/>
  <c r="E113" i="1"/>
  <c r="E23" i="7" l="1"/>
  <c r="E22" i="7"/>
  <c r="E20" i="7"/>
  <c r="E15" i="7"/>
  <c r="E24" i="5" l="1"/>
  <c r="E23" i="5"/>
  <c r="E22" i="5"/>
  <c r="E39" i="4"/>
  <c r="E38" i="4"/>
  <c r="E36" i="4"/>
  <c r="E35" i="4"/>
  <c r="E34" i="4"/>
  <c r="E17" i="4" l="1"/>
  <c r="E16" i="4"/>
  <c r="E15" i="4"/>
  <c r="E92" i="1" l="1"/>
  <c r="E91" i="1"/>
  <c r="E82" i="1"/>
  <c r="E81" i="1"/>
  <c r="E80" i="1"/>
  <c r="E98" i="1"/>
  <c r="E97" i="1"/>
  <c r="E96" i="1"/>
  <c r="E38" i="1"/>
  <c r="E70" i="1" l="1"/>
  <c r="E69" i="1"/>
  <c r="E68" i="1"/>
  <c r="E11" i="7" l="1"/>
  <c r="L246" i="7" s="1"/>
  <c r="L247" i="7" l="1"/>
  <c r="L248" i="7" l="1"/>
  <c r="L249" i="7" s="1"/>
  <c r="L250" i="7" s="1"/>
  <c r="L251" i="7" s="1"/>
  <c r="L252" i="7" s="1"/>
  <c r="L253" i="7" l="1"/>
  <c r="L254" i="7" s="1"/>
  <c r="L255" i="7" s="1"/>
  <c r="L256" i="7" s="1"/>
  <c r="D11" i="3" s="1"/>
  <c r="E56" i="5" l="1"/>
  <c r="E55" i="5"/>
  <c r="E12" i="5"/>
  <c r="E32" i="5" l="1"/>
  <c r="E30" i="5"/>
  <c r="E29" i="5"/>
  <c r="E110" i="1" l="1"/>
  <c r="E109" i="1"/>
  <c r="E13" i="1" l="1"/>
  <c r="E15" i="1"/>
  <c r="E17" i="1"/>
  <c r="E21" i="1"/>
  <c r="E22" i="1"/>
  <c r="E72" i="1"/>
  <c r="E73" i="1"/>
  <c r="E74" i="1"/>
  <c r="E76" i="1"/>
  <c r="E77" i="1"/>
  <c r="E78" i="1"/>
  <c r="E84" i="1"/>
  <c r="E85" i="1"/>
  <c r="E86" i="1"/>
  <c r="E87" i="1"/>
  <c r="E88" i="1"/>
  <c r="E90" i="1"/>
  <c r="E93" i="1"/>
  <c r="E94" i="1"/>
  <c r="E100" i="1"/>
  <c r="E101" i="1"/>
  <c r="E102" i="1"/>
  <c r="E103" i="1"/>
  <c r="E105" i="1"/>
  <c r="E107" i="1"/>
  <c r="E116" i="1"/>
  <c r="E117" i="1"/>
  <c r="E27" i="5"/>
  <c r="E50" i="4"/>
  <c r="E41" i="4"/>
  <c r="E42" i="4" s="1"/>
  <c r="E26" i="5"/>
  <c r="E20" i="5"/>
  <c r="E19" i="5"/>
  <c r="E18" i="5"/>
  <c r="E49" i="4"/>
  <c r="E47" i="4"/>
  <c r="E46" i="4"/>
  <c r="E45" i="4"/>
  <c r="E31" i="4"/>
  <c r="E30" i="4"/>
  <c r="E28" i="4"/>
  <c r="E27" i="4"/>
  <c r="E19" i="4"/>
  <c r="E20" i="4"/>
  <c r="E21" i="4"/>
  <c r="E23" i="4"/>
  <c r="E24" i="4"/>
  <c r="E25" i="4"/>
  <c r="E41" i="5"/>
  <c r="E40" i="5"/>
  <c r="E39" i="5"/>
  <c r="E37" i="5"/>
  <c r="E36" i="5"/>
  <c r="E35" i="5"/>
  <c r="E34" i="5"/>
  <c r="E16" i="5"/>
  <c r="E15" i="5"/>
  <c r="E14" i="5"/>
  <c r="G57" i="5" l="1"/>
  <c r="E43" i="4"/>
  <c r="L51" i="4" l="1"/>
  <c r="L150" i="1"/>
  <c r="G150" i="1"/>
  <c r="L151" i="1" s="1"/>
  <c r="G51" i="4"/>
  <c r="L52" i="4" s="1"/>
  <c r="L57" i="5"/>
  <c r="L58" i="5"/>
  <c r="L59" i="5" l="1"/>
  <c r="L60" i="5" s="1"/>
  <c r="L61" i="5" s="1"/>
  <c r="L62" i="5" s="1"/>
  <c r="L63" i="5" s="1"/>
  <c r="L64" i="5" s="1"/>
  <c r="L65" i="5" s="1"/>
  <c r="L66" i="5" s="1"/>
  <c r="L67" i="5" s="1"/>
  <c r="D13" i="3" s="1"/>
  <c r="L53" i="4"/>
  <c r="L54" i="4" s="1"/>
  <c r="L55" i="4" s="1"/>
  <c r="L56" i="4" s="1"/>
  <c r="L57" i="4" s="1"/>
  <c r="L58" i="4" s="1"/>
  <c r="L59" i="4" s="1"/>
  <c r="L60" i="4" s="1"/>
  <c r="L61" i="4" s="1"/>
  <c r="D12" i="3" s="1"/>
  <c r="L152" i="1"/>
  <c r="L153" i="1" s="1"/>
  <c r="L154" i="1" s="1"/>
  <c r="L155" i="1" s="1"/>
  <c r="L156" i="1" s="1"/>
  <c r="L157" i="1" s="1"/>
  <c r="L158" i="1" s="1"/>
  <c r="L159" i="1" s="1"/>
  <c r="L160" i="1" s="1"/>
  <c r="D10" i="3" s="1"/>
  <c r="D14" i="3" l="1"/>
</calcChain>
</file>

<file path=xl/sharedStrings.xml><?xml version="1.0" encoding="utf-8"?>
<sst xmlns="http://schemas.openxmlformats.org/spreadsheetml/2006/main" count="1063" uniqueCount="288">
  <si>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</si>
  <si>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</si>
  <si>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</si>
  <si>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</si>
  <si>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</si>
  <si>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</si>
  <si>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</si>
  <si>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</si>
  <si>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</si>
  <si>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</si>
  <si>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</si>
  <si>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</si>
  <si>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</si>
  <si>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</si>
  <si>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</si>
  <si>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</si>
  <si>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</si>
  <si>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</si>
  <si>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</si>
  <si>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</si>
  <si>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</si>
  <si>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</si>
  <si>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</si>
  <si>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</si>
  <si>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</si>
  <si>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</si>
  <si>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</si>
  <si>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</si>
  <si>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</si>
  <si>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 xml:space="preserve">                                      ფასადი 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</si>
  <si>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</si>
  <si>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</si>
  <si>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</si>
  <si>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</si>
  <si>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</si>
  <si>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</si>
  <si>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</si>
  <si>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</si>
  <si>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</si>
  <si>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</si>
  <si>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</si>
  <si>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</si>
  <si>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</si>
  <si>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</si>
  <si>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</si>
  <si>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ტრაპი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</si>
  <si>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</si>
  <si>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</si>
  <si>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</si>
  <si>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</si>
  <si>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</si>
  <si>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</si>
  <si>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</si>
  <si>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</si>
  <si>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</si>
  <si>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</si>
  <si>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</si>
  <si>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</si>
  <si>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</si>
  <si>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</si>
  <si>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>მილი ცივი წყლის</t>
  </si>
  <si>
    <t>მილი დ-25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</si>
  <si>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</si>
  <si>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</si>
  <si>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</si>
  <si>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</si>
  <si>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</si>
  <si>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</si>
  <si>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</si>
  <si>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>კარ-ფანჯრების ღირებულება (დამკვეთთან შეთანხმებით)</t>
  </si>
  <si>
    <t xml:space="preserve">შრომის ხარჯი </t>
  </si>
  <si>
    <t>შრომის დანახარჯები</t>
  </si>
  <si>
    <t>ჩარჩო ერთიანი</t>
  </si>
  <si>
    <t>მაღაზია</t>
  </si>
  <si>
    <t>ჰაერგამწოვი ( დამკვეთთან შეთანხმებით)</t>
  </si>
  <si>
    <t xml:space="preserve">იატაკების მოპირკეთება კერამოგრანიტის ფილებით </t>
  </si>
  <si>
    <t>კერამოგრანიტის ფილა (დამკვეთთან შეთანხმებით)</t>
  </si>
  <si>
    <t>კერამოგრანიტის (დამკვეთთან შეთანხმებით)</t>
  </si>
  <si>
    <t>ინტერნეტ სადენი cat5 FTP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</si>
  <si>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</si>
  <si>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</si>
  <si>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</si>
  <si>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</si>
  <si>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</si>
  <si>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</si>
  <si>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ხარჯთაღრიცხვა #4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</si>
  <si>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</si>
  <si>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</si>
  <si>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</si>
  <si>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</si>
  <si>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</si>
  <si>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</si>
  <si>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</si>
  <si>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</si>
  <si>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</si>
  <si>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</si>
  <si>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 xml:space="preserve">ამსტრონგის ჭერის მოწყობა </t>
  </si>
  <si>
    <t>ამსტრონგის ჭერი (კომპლექტში)</t>
  </si>
  <si>
    <t>მაღაზიის კედლების მოპირკეთება დეკორატიული აგურით</t>
  </si>
  <si>
    <t>აგური</t>
  </si>
  <si>
    <t>წებოცემენტი</t>
  </si>
  <si>
    <t xml:space="preserve">პლინტუსების მოწყობა კერამოგრანიტის ფილებით </t>
  </si>
  <si>
    <t xml:space="preserve">კარ-ფანჯრების მოწყობა ორმაგი მინაპაკეტი  შავი ალუმინის ალათებში 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</si>
  <si>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</si>
  <si>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</si>
  <si>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</si>
  <si>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</si>
  <si>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</si>
  <si>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</si>
  <si>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</si>
  <si>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</si>
  <si>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</si>
  <si>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</si>
  <si>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</si>
  <si>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</si>
  <si>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</si>
  <si>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</si>
  <si>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ეზო</t>
  </si>
  <si>
    <t>წყალსადენ კანალიზაცია</t>
  </si>
  <si>
    <t>ამსტრონგის  ჭერის  ღებვა შავი ფერის საღებავით (მაღაზიაში)</t>
  </si>
  <si>
    <t xml:space="preserve">შიდა  კედლების  ნაგვერდულების ლესვა ქვიშა ცემენტის ხსნარით 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</si>
  <si>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</si>
  <si>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</si>
  <si>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</si>
  <si>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</si>
  <si>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</si>
  <si>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</si>
  <si>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</si>
  <si>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</si>
  <si>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</si>
  <si>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</si>
  <si>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</si>
  <si>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</si>
  <si>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</si>
  <si>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</si>
  <si>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</si>
  <si>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</si>
  <si>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</si>
  <si>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</si>
  <si>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</si>
  <si>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</si>
  <si>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</si>
  <si>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</si>
  <si>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დისპენსერის გარშემო 50მმ სიგანის შველერის ჩადება ნავთობდამჭერისთვის</t>
  </si>
  <si>
    <t>შველერი #50</t>
  </si>
  <si>
    <t xml:space="preserve">                                                          ეზო</t>
  </si>
  <si>
    <t>წყალგამტარი ღარებისა და მილების მონტაჟი</t>
  </si>
  <si>
    <t>ბალასტი</t>
  </si>
  <si>
    <t xml:space="preserve">დისპენსერის კუნძულის ზედაპირის მოპირკეთება კერამოგრანიტის ფილებით </t>
  </si>
  <si>
    <t>ანტიკოროზიული საღებავი ( დამკვეთთან შეთანხმებით)</t>
  </si>
  <si>
    <t>ცენტრალური წყლის ფილტრი</t>
  </si>
  <si>
    <t xml:space="preserve">ქსელის კაბელი 3 წვერი  </t>
  </si>
  <si>
    <t xml:space="preserve">კედლების წყობა 10 იანი ტიხრის ბლოკით </t>
  </si>
  <si>
    <t>ბლოკი 10*20*40</t>
  </si>
  <si>
    <t>ლითონის ხუფი  3*1000*1000</t>
  </si>
  <si>
    <t xml:space="preserve">კონდენციონერის ღირებულება და მონტაჟი 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</si>
  <si>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</si>
  <si>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ამწე-კალათა</t>
  </si>
  <si>
    <t xml:space="preserve">                                  სარემონტო სამუშაოები მაღაზია</t>
  </si>
  <si>
    <t>თუნუქის წყალგამტარი მილი 150მმ</t>
  </si>
  <si>
    <t>კედლების ნაგვერდულების   დამუშავება და შეღებვა წყალემულსია საღებავით</t>
  </si>
  <si>
    <t>ქუჩის განათების ლედ სანათი  სიმძ (1*200) ვტ 220</t>
  </si>
  <si>
    <t>გაბათების ბოძი</t>
  </si>
  <si>
    <t xml:space="preserve">ქუჩის განათების ლედ სანათი დიოდებით სიმძ (1*200) ვტ 220. განათების ბოძით 4.5მ </t>
  </si>
  <si>
    <t>თეთრი ანტიკოროზიული საღებავი (დამკვეთთან შეთანხმებით)</t>
  </si>
  <si>
    <t>ლითონის თვითმჭრელი</t>
  </si>
  <si>
    <t>ტრაპი სიფონით ( დამკვეთთან შეთანხმებით)</t>
  </si>
  <si>
    <t>შრომის ხარჯი ( შიდა კონდინციონერი )</t>
  </si>
  <si>
    <t>შრომის ხარჯი ( გარე აგრეგატი )</t>
  </si>
  <si>
    <t xml:space="preserve">ფასადის კედლების  ლესვა ქვიშა ცემენტის ხსნარით </t>
  </si>
  <si>
    <t xml:space="preserve">კედლების  ნაგვერდულების ლესვა ქვიშა ცემენტის ხსნარით </t>
  </si>
  <si>
    <t xml:space="preserve">არსებული კერამიკული ფილის  დემონტაჟი შენობის იატაკებიდან </t>
  </si>
  <si>
    <t>არსებული კარ-ფანჯრების დემონტაჟი</t>
  </si>
  <si>
    <t>რეზერვუარის თავის მოწყობა 0.3მმ და 0.6მმ ლით ფურცლით და ღებვა ანტიკოროზიული საღებავით ორივე მხრიდან (გრუნტის მოხსნა 100x100x700სმ)</t>
  </si>
  <si>
    <t>ლითონის ფურცელი 0.6 მმ</t>
  </si>
  <si>
    <t xml:space="preserve">გურნტის მოჭრა ხელით </t>
  </si>
  <si>
    <t>სარეზერვუარო პარკის  მოხრეშვა  10სმ</t>
  </si>
  <si>
    <t>არმატურა დ-10  ( უკრაინა )</t>
  </si>
  <si>
    <t xml:space="preserve">არმატურა დ-10  </t>
  </si>
  <si>
    <t>შრომის ხარჯი (დამკვეთის შესრულებით)</t>
  </si>
  <si>
    <t>საწვავის მიმღები მილების კარადა ( დამკვეთის მიწოდებით)</t>
  </si>
  <si>
    <t>საწვავის მიმღები მილების კარადის მოწყობა ( 200X50X60სმ ) ლითონის ფურცელით და  ღებვა შავი ანტიკოროზიული სარებავით</t>
  </si>
  <si>
    <t xml:space="preserve"> </t>
  </si>
  <si>
    <t>ღორღი</t>
  </si>
  <si>
    <t>კატოკი</t>
  </si>
  <si>
    <t>პომპის მომსახურება</t>
  </si>
  <si>
    <t>ყალიბის ფარი</t>
  </si>
  <si>
    <t>ხე-მასალა</t>
  </si>
  <si>
    <t>გამომწვარი მავთული</t>
  </si>
  <si>
    <t>ლურსმანი</t>
  </si>
  <si>
    <t>ბეტონის იატაკის მოპრიალება ( მოვერტალიოტება )</t>
  </si>
  <si>
    <t>ეზოს ასფალტის საფარის მოწყობა</t>
  </si>
  <si>
    <t>საფუძვლის ფენის მოწყობა ფრაქციული ღორღით (0-40მმ) სისქით 20 სმ</t>
  </si>
  <si>
    <t>ავტოგრეიდერი საშუალო ტიპის 79კვტ (108 ც,ძ)</t>
  </si>
  <si>
    <t>მ/სთ</t>
  </si>
  <si>
    <t>სატკეპნი გლუვი თვითამავალი   5ტონ</t>
  </si>
  <si>
    <t>სატკეპნი გლუვი თვითამავალი   10ტონ</t>
  </si>
  <si>
    <t>წყალი</t>
  </si>
  <si>
    <t>თხევადი ბიტუმის მოსხმა 0,6კგ/მ</t>
  </si>
  <si>
    <t>ავტოგუდრონატორი 3500ლ</t>
  </si>
  <si>
    <t>თხევადი ბიტუმი</t>
  </si>
  <si>
    <r>
      <t>საფარის ქვედა ფენილის მოწყობა მსხვილმარცვლვანი ბეტონის ცხელი ნარევით სისქით-6სმ</t>
    </r>
    <r>
      <rPr>
        <b/>
        <sz val="10"/>
        <color indexed="8"/>
        <rFont val="Calibri"/>
        <family val="2"/>
        <scheme val="minor"/>
      </rPr>
      <t xml:space="preserve">  </t>
    </r>
  </si>
  <si>
    <t>ასფალტის დამგები მანქანა</t>
  </si>
  <si>
    <t>მსხვილმარცვლვანი ასფალტი</t>
  </si>
  <si>
    <t>თხევადი ბიტუმის მოსხმა 0,3კგ/მ</t>
  </si>
  <si>
    <t>წვრილმარცვლოვანი ა/ბეტონის ცხელი ნარევი , ტიპი-B, მარკა  II. სისქით-4სმ</t>
  </si>
  <si>
    <t>ძაბრი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</si>
  <si>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</si>
  <si>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</si>
  <si>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</si>
  <si>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სპლიტ კონდინციონერი - 2.2 კვტ (დამკვეთთან შეთანხმებით)</t>
  </si>
  <si>
    <t>მემბრანა</t>
  </si>
  <si>
    <t>რკ.ბეტონის ფილის მოწყობა არხის  ზემოდან 18სმ</t>
  </si>
  <si>
    <t>შიდა კედლების   დამუშავება ფითხით და ღებვა წყალემულსია საღებავით</t>
  </si>
  <si>
    <t>ძირითადი მინაბოჭკოვანი წყლის მილი დ-25მმ</t>
  </si>
  <si>
    <t>ცენტრალური წყლის მილი დ-25მმ</t>
  </si>
  <si>
    <t>ჭერის დემონტაჟი (თაბაშირ-მუყაო)</t>
  </si>
  <si>
    <t>ფარდულის  რებრენდინგის  დემონტაჟი</t>
  </si>
  <si>
    <t>შიდა  კედლების ლესვა ქვიშა ცემენტის ხსნარით</t>
  </si>
  <si>
    <t>ვულკანური წიდა</t>
  </si>
  <si>
    <t xml:space="preserve">გრუნტის ამოღება ხელით დისპენსერის ჭის მოსაწყობად </t>
  </si>
  <si>
    <t>კონდენციონერის გარე აგრეგატი VRF-16კვტ (დამკვეთთან შეთანხმებით)</t>
  </si>
  <si>
    <t>სპლიტ კონდინციონერი - 5.6 კვტ (დამკვეთთან შეთანხმებით)</t>
  </si>
  <si>
    <t>როზეტები  (დამკვეთთან შეთანხმებით)</t>
  </si>
  <si>
    <t xml:space="preserve">                არხების მომზადება ელ.ქსელისთვის და ნავთობმილებისთვის  0.4 X 0.6 ( გრუნტის მოჭრით )</t>
  </si>
  <si>
    <t xml:space="preserve">ბეტონის ფენის მომტვრევა </t>
  </si>
  <si>
    <t xml:space="preserve">                              არხების მომზადება ელ.ქსელისთვის და ნავთობმილებისთვის  0.4 X 0.6 ( ბეტონის მომტვრევით )</t>
  </si>
  <si>
    <t>არსებული ბეტონის საფეხურის დემონტაჟი</t>
  </si>
  <si>
    <t>არსებული ქვის კედლის დემონტაჟი</t>
  </si>
  <si>
    <t>კედლების წყობა  30 იანი სამშენებლო ბლოკით</t>
  </si>
  <si>
    <t>ბლოკი 20*30*40</t>
  </si>
  <si>
    <t>რკინა ბეტონის ფილის მოწყობა საწვავის გენერატორისთვის  100 მმ</t>
  </si>
  <si>
    <t>ღორღის საფუძვლის მოწყობა 20სმ რკ/ბეტ. ფილის მოსაწყობად და დატკეპვნა ( კიოსკი წინ  )</t>
  </si>
  <si>
    <t>მონოლითური რ/ბეტონის ფილის მოწყობა (ორმაგი შრე არმატურა ) ბ-25 ბეტონისგან სისქით 18 სმ ( კიოსკის წინ )</t>
  </si>
  <si>
    <t>ფენილის მოწყობა ვულკანური წიდით (პემზა) 50მმ  ( კიოსკის წინ )</t>
  </si>
  <si>
    <t>იატაკის მოჭიმვა ქვიშა ცემენტის ხსნარით 40მმ ( კიოსკის წინ )</t>
  </si>
  <si>
    <t>იატაკების მოპირკეთება კერამოგრანიტის ფილებით  ( კიოსკის წინ )</t>
  </si>
  <si>
    <t>მონოლითური რ/ბეტონის ფილის მოწყობა (ორმაგი შრე არმატურა ) ბ-25 ბეტონისგან სისქით 18 სმ (ავტ.ცისტე. სადგომი)</t>
  </si>
  <si>
    <t>ღორღის საფუძვლის მოწყობა 20სმ რკ/ბეტ. ფილის მოსაწყობად და დატკეპვნა (ავტ.ცისტე. სადგომი)</t>
  </si>
  <si>
    <t>ბობკატი</t>
  </si>
  <si>
    <t>რკინა-ბეტონი კიბე  (სარეზ.წინ) 173x600x800</t>
  </si>
  <si>
    <t>მდფ-ის კარის მოწყობა (1.9 კვ)</t>
  </si>
  <si>
    <t>შრომის ხარჯი (ჯი სი ბი )</t>
  </si>
  <si>
    <t xml:space="preserve">                              არხების მომზადება ელ.ქსელისთვის და წყლის ქსელისთვის  0.3 X 0.4 ( ბეტონის მომტვრევით )</t>
  </si>
  <si>
    <t xml:space="preserve">ფენილის მოწყობა ვულკანური წიდით (პემზა) 50მმ  </t>
  </si>
  <si>
    <t>იატაკის მოჭიმვა ქვიშა ცემენტის ხსნარით 40მმ</t>
  </si>
  <si>
    <t>ფარდულის გადახურვის დემონტაჟი ( თუნუქი )</t>
  </si>
  <si>
    <t>მოპირკეთებული დისპენსერის კუნძულის შუბლის  ღებვა ანტიკოროზიული საღებავით</t>
  </si>
  <si>
    <t>ანკერი</t>
  </si>
  <si>
    <t>სილიკონი</t>
  </si>
  <si>
    <t xml:space="preserve">თუნუქის წყალშემკრები მილი 100მმ </t>
  </si>
  <si>
    <t>გოფრირებული თუნუქი 0.5მმ ( დამკვეთთან შეთანხმებით )</t>
  </si>
  <si>
    <t>ბეტონი ბ25</t>
  </si>
  <si>
    <t>არმატურა ა-3 (დ-10მმ) (უკრაინა)</t>
  </si>
  <si>
    <t>ტ</t>
  </si>
  <si>
    <t>გლინულა ა-1 (დ-8მმ) (უკრაინა)</t>
  </si>
  <si>
    <t>რკ.ბეტონის სარტყელების  მოწყობა 400X200 შენობის პერიმეტრზე</t>
  </si>
  <si>
    <t>ხის მასალა</t>
  </si>
  <si>
    <t>ხის ანტისეპტიკი, ანტიბაქტერიული ხსნარი (BORAMON)</t>
  </si>
  <si>
    <t>კუთხოვანა 60 X 5</t>
  </si>
  <si>
    <t>ლითონის კვადრატული მილი 40X20X2.5</t>
  </si>
  <si>
    <t>ფურცლოვანა ფოლადი 1.4 მმ</t>
  </si>
  <si>
    <t>სარეკლო ბანერის მოწყობა და დამუშავება ანტიკოროზიული საღებავით ( ლითონის კოსტრუქცია ) - (h-2.5)</t>
  </si>
  <si>
    <t xml:space="preserve">ბეტონის ბორდიურის მოწყობა 10 * 30 - ასფალტის და ხრეშის გამოსაყოფად </t>
  </si>
  <si>
    <t>არმატურა დ-8  ( უკრაინა )</t>
  </si>
  <si>
    <t>ჰაერგამწოვის მოწყობა (ვინტილიატორი) საწყობი</t>
  </si>
  <si>
    <t xml:space="preserve">                                                              ფარდული</t>
  </si>
  <si>
    <t xml:space="preserve">ფოლადის ფურცელი 14 X 600 </t>
  </si>
  <si>
    <t>პროექტი</t>
  </si>
  <si>
    <t>ორტესებრი HEB 300</t>
  </si>
  <si>
    <t>ორტესებრი #18</t>
  </si>
  <si>
    <t>შველერი #18</t>
  </si>
  <si>
    <t>კუთხოვანა  100 X 8</t>
  </si>
  <si>
    <t>ჭანჭიკი M12</t>
  </si>
  <si>
    <t>ანტიკოროზიული საღებავი</t>
  </si>
  <si>
    <t>ფარდულის გაგანიერება ( ლითონის კონსტრუქცია )</t>
  </si>
  <si>
    <t>გადახურვის მოწყობა პროფილირებული თუნუქით (ფარდული  )</t>
  </si>
  <si>
    <t xml:space="preserve">შენობი სახურავის თუნუქის დემონტაჟი </t>
  </si>
  <si>
    <t>შენობის სახურავის პარაპეთის შიდა კედელზე  თუნუქის ფურცლით შეფუთვა</t>
  </si>
  <si>
    <t xml:space="preserve"> თუნუქის ფურცელი ( დამკვეთთან შეთანხმებით )</t>
  </si>
  <si>
    <t xml:space="preserve">შენობის სახურავის პარაპეთის თავის მოწყობა  თუნუქის ფურცლით </t>
  </si>
  <si>
    <t>თუნუქის ფურცელი ( დამკვეთთან შეთანხმებით )</t>
  </si>
  <si>
    <t>ფარდულის რკინის კონსტრუქციების ღებვა ანტიკოროზიული საღებავით</t>
  </si>
  <si>
    <t>ასპინძის მუნიციპალიტეტი, დაბა ასპინძა ვარძიის ქუჩა #44 მდებარე შპს "სან პეტროლიუმ ჯორჯია"-ს იჯარით აღებულ მიწის ნაკვეთზე , ავტოგასამართ სადგურის რეკონსტრუქციის პროექტი</t>
  </si>
  <si>
    <t>გადახურვის მოწყობა გოფრირებული თუნუქით (შენობა)</t>
  </si>
  <si>
    <t>ფოლადის ფურცელი 14 X 145</t>
  </si>
  <si>
    <t>ფოლადის ფურცელი 10 X 70</t>
  </si>
  <si>
    <t>ფოლადის ფურცელი 10 X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</si>
</sst>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cadNusx"/>
    </font>
    <font>
      <b/>
      <sz val="10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2" fontId="17" fillId="0" borderId="7" xfId="0" applyNumberFormat="1" applyFont="1" applyFill="1" applyBorder="1" applyAlignment="1">
      <alignment horizontal="center" vertical="top" wrapText="1"/>
    </xf>
    <xf numFmtId="0" fontId="17" fillId="0" borderId="7" xfId="0" applyNumberFormat="1" applyFont="1" applyFill="1" applyBorder="1" applyAlignment="1">
      <alignment horizontal="center" vertical="top" wrapText="1"/>
    </xf>
    <xf numFmtId="2" fontId="17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top" wrapText="1"/>
    </xf>
    <xf numFmtId="0" fontId="7" fillId="0" borderId="5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 wrapText="1"/>
    </xf>
    <xf numFmtId="164" fontId="7" fillId="0" borderId="1" xfId="4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17" fillId="0" borderId="2" xfId="0" quotePrefix="1" applyFont="1" applyFill="1" applyBorder="1" applyAlignment="1">
      <alignment horizontal="center" vertical="center" wrapText="1"/>
    </xf>
    <xf numFmtId="0" fontId="17" fillId="0" borderId="14" xfId="0" quotePrefix="1" applyFont="1" applyFill="1" applyBorder="1" applyAlignment="1">
      <alignment horizontal="center" vertical="center" wrapText="1"/>
    </xf>
    <xf numFmtId="0" fontId="17" fillId="0" borderId="3" xfId="0" quotePrefix="1" applyFont="1" applyFill="1" applyBorder="1" applyAlignment="1">
      <alignment horizontal="center" vertical="center" wrapText="1"/>
    </xf>
    <xf numFmtId="0" fontId="17" fillId="0" borderId="2" xfId="0" quotePrefix="1" applyFont="1" applyFill="1" applyBorder="1" applyAlignment="1">
      <alignment horizontal="center" vertical="top" wrapText="1"/>
    </xf>
    <xf numFmtId="0" fontId="17" fillId="0" borderId="14" xfId="0" quotePrefix="1" applyFont="1" applyFill="1" applyBorder="1" applyAlignment="1">
      <alignment horizontal="center" vertical="top" wrapText="1"/>
    </xf>
    <xf numFmtId="0" fontId="17" fillId="0" borderId="3" xfId="0" quotePrefix="1" applyFont="1" applyFill="1" applyBorder="1" applyAlignment="1">
      <alignment horizontal="center" vertical="top" wrapText="1"/>
    </xf>
    <xf numFmtId="0" fontId="18" fillId="0" borderId="7" xfId="0" quotePrefix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</cellXfs>
  <cellStyles count="10">
    <cellStyle name="Normal" xfId="0" builtinId="0"/>
    <cellStyle name="Normal 17 3" xfId="4" xr:uid="{00000000-0005-0000-0000-000001000000}"/>
    <cellStyle name="Normal 53" xfId="8" xr:uid="{00000000-0005-0000-0000-000002000000}"/>
    <cellStyle name="Normal_1 axali Fasebi" xfId="9" xr:uid="{00000000-0005-0000-0000-000003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149</xdr:row>
      <xdr:rowOff>0</xdr:rowOff>
    </xdr:from>
    <xdr:to>
      <xdr:col>1</xdr:col>
      <xdr:colOff>790575</xdr:colOff>
      <xdr:row>149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76200</xdr:colOff>
      <xdr:row>149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76200</xdr:colOff>
      <xdr:row>149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107</xdr:row>
      <xdr:rowOff>0</xdr:rowOff>
    </xdr:from>
    <xdr:to>
      <xdr:col>20</xdr:col>
      <xdr:colOff>133350</xdr:colOff>
      <xdr:row>107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107</xdr:row>
      <xdr:rowOff>0</xdr:rowOff>
    </xdr:from>
    <xdr:to>
      <xdr:col>23</xdr:col>
      <xdr:colOff>28575</xdr:colOff>
      <xdr:row>107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107</xdr:row>
      <xdr:rowOff>0</xdr:rowOff>
    </xdr:from>
    <xdr:to>
      <xdr:col>39</xdr:col>
      <xdr:colOff>161925</xdr:colOff>
      <xdr:row>110</xdr:row>
      <xdr:rowOff>9525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114</xdr:row>
      <xdr:rowOff>123825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113</xdr:row>
      <xdr:rowOff>57150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110</xdr:row>
      <xdr:rowOff>28575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110</xdr:row>
      <xdr:rowOff>0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011275" y="287750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110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245</xdr:row>
      <xdr:rowOff>0</xdr:rowOff>
    </xdr:from>
    <xdr:to>
      <xdr:col>1</xdr:col>
      <xdr:colOff>790575</xdr:colOff>
      <xdr:row>245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</xdr:colOff>
      <xdr:row>245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245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53</xdr:row>
      <xdr:rowOff>0</xdr:rowOff>
    </xdr:from>
    <xdr:to>
      <xdr:col>59</xdr:col>
      <xdr:colOff>571500</xdr:colOff>
      <xdr:row>54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47</xdr:row>
      <xdr:rowOff>161925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tabSelected="1" workbookViewId="0">
      <selection activeCell="K15" sqref="K15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23" t="s">
        <v>283</v>
      </c>
      <c r="C2" s="123"/>
      <c r="D2" s="123"/>
      <c r="E2" s="34"/>
    </row>
    <row r="3" spans="1:5" ht="15" x14ac:dyDescent="0.2">
      <c r="A3" s="35"/>
      <c r="B3" s="34" t="s">
        <v>51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21" t="s">
        <v>86</v>
      </c>
      <c r="D5" s="122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39</v>
      </c>
      <c r="B8" s="40" t="s">
        <v>56</v>
      </c>
      <c r="C8" s="41" t="s">
        <v>57</v>
      </c>
      <c r="D8" s="40" t="s">
        <v>58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52</v>
      </c>
      <c r="C10" s="46" t="s">
        <v>73</v>
      </c>
      <c r="D10" s="47">
        <f>მაღაზია!L160</f>
        <v>0</v>
      </c>
    </row>
    <row r="11" spans="1:5" ht="15.75" x14ac:dyDescent="0.2">
      <c r="A11" s="45">
        <v>2</v>
      </c>
      <c r="B11" s="45" t="s">
        <v>54</v>
      </c>
      <c r="C11" s="46" t="s">
        <v>117</v>
      </c>
      <c r="D11" s="47">
        <f>ეზო!L256</f>
        <v>0</v>
      </c>
    </row>
    <row r="12" spans="1:5" ht="15.75" x14ac:dyDescent="0.2">
      <c r="A12" s="45">
        <v>3</v>
      </c>
      <c r="B12" s="45" t="s">
        <v>55</v>
      </c>
      <c r="C12" s="46" t="s">
        <v>118</v>
      </c>
      <c r="D12" s="47">
        <f>'წყალსადენ კანალიზაცია'!L61</f>
        <v>0</v>
      </c>
    </row>
    <row r="13" spans="1:5" ht="15.75" x14ac:dyDescent="0.2">
      <c r="A13" s="45">
        <v>4</v>
      </c>
      <c r="B13" s="45" t="s">
        <v>85</v>
      </c>
      <c r="C13" s="46" t="s">
        <v>53</v>
      </c>
      <c r="D13" s="47">
        <f>ელ.ქსელი!L67</f>
        <v>0</v>
      </c>
    </row>
    <row r="14" spans="1:5" ht="15.75" x14ac:dyDescent="0.2">
      <c r="A14" s="48"/>
      <c r="B14" s="49"/>
      <c r="C14" s="50" t="s">
        <v>67</v>
      </c>
      <c r="D14" s="51">
        <f>SUM(D10:D13)</f>
        <v>0</v>
      </c>
    </row>
    <row r="17" spans="6:6" x14ac:dyDescent="0.2">
      <c r="F17" s="117"/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80"/>
  <sheetViews>
    <sheetView topLeftCell="A102" workbookViewId="0">
      <selection activeCell="F119" sqref="F119:L149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60"/>
    <col min="4" max="4" width="10.42578125" style="60" customWidth="1"/>
    <col min="5" max="6" width="9.140625" style="60"/>
    <col min="7" max="7" width="9.42578125" style="60" bestFit="1" customWidth="1"/>
    <col min="8" max="11" width="9.140625" style="60"/>
    <col min="12" max="12" width="18.42578125" style="60" customWidth="1"/>
    <col min="13" max="16384" width="9.140625" style="9"/>
  </cols>
  <sheetData>
    <row r="2" spans="1:12" ht="63.75" customHeight="1" x14ac:dyDescent="0.25">
      <c r="B2" s="124" t="s">
        <v>283</v>
      </c>
      <c r="C2" s="124"/>
      <c r="D2" s="124"/>
    </row>
    <row r="4" spans="1:12" x14ac:dyDescent="0.25">
      <c r="D4" s="125" t="s">
        <v>12</v>
      </c>
      <c r="E4" s="125"/>
      <c r="F4" s="125"/>
    </row>
    <row r="6" spans="1:12" ht="50.25" customHeight="1" x14ac:dyDescent="0.25">
      <c r="A6" s="135" t="s">
        <v>9</v>
      </c>
      <c r="B6" s="126" t="s">
        <v>0</v>
      </c>
      <c r="C6" s="126" t="s">
        <v>1</v>
      </c>
      <c r="D6" s="128" t="s">
        <v>2</v>
      </c>
      <c r="E6" s="129"/>
      <c r="F6" s="128" t="s">
        <v>5</v>
      </c>
      <c r="G6" s="129"/>
      <c r="H6" s="128" t="s">
        <v>8</v>
      </c>
      <c r="I6" s="129"/>
      <c r="J6" s="130" t="s">
        <v>10</v>
      </c>
      <c r="K6" s="131"/>
      <c r="L6" s="126" t="s">
        <v>7</v>
      </c>
    </row>
    <row r="7" spans="1:12" ht="80.25" customHeight="1" x14ac:dyDescent="0.25">
      <c r="A7" s="135"/>
      <c r="B7" s="127"/>
      <c r="C7" s="12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27"/>
    </row>
    <row r="8" spans="1:12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</row>
    <row r="9" spans="1:12" ht="28.5" customHeight="1" x14ac:dyDescent="0.25">
      <c r="A9" s="132" t="s">
        <v>11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</row>
    <row r="10" spans="1:12" x14ac:dyDescent="0.25">
      <c r="A10" s="140">
        <v>1</v>
      </c>
      <c r="B10" s="62" t="s">
        <v>228</v>
      </c>
      <c r="C10" s="63" t="s">
        <v>20</v>
      </c>
      <c r="D10" s="64"/>
      <c r="E10" s="64">
        <v>13.5</v>
      </c>
      <c r="F10" s="65"/>
      <c r="G10" s="65"/>
      <c r="H10" s="65"/>
      <c r="I10" s="65"/>
      <c r="J10" s="65"/>
      <c r="K10" s="65"/>
      <c r="L10" s="65"/>
    </row>
    <row r="11" spans="1:12" x14ac:dyDescent="0.25">
      <c r="A11" s="142"/>
      <c r="B11" s="66" t="s">
        <v>15</v>
      </c>
      <c r="C11" s="58" t="s">
        <v>16</v>
      </c>
      <c r="D11" s="2">
        <v>1</v>
      </c>
      <c r="E11" s="2">
        <f>E10*D11</f>
        <v>13.5</v>
      </c>
      <c r="F11" s="67"/>
      <c r="G11" s="67"/>
      <c r="H11" s="67"/>
      <c r="I11" s="67"/>
      <c r="J11" s="67"/>
      <c r="K11" s="67"/>
      <c r="L11" s="67"/>
    </row>
    <row r="12" spans="1:12" x14ac:dyDescent="0.25">
      <c r="A12" s="140">
        <v>2</v>
      </c>
      <c r="B12" s="62" t="s">
        <v>216</v>
      </c>
      <c r="C12" s="63" t="s">
        <v>20</v>
      </c>
      <c r="D12" s="64"/>
      <c r="E12" s="64">
        <v>23.5</v>
      </c>
      <c r="F12" s="65"/>
      <c r="G12" s="65"/>
      <c r="H12" s="65"/>
      <c r="I12" s="65"/>
      <c r="J12" s="65"/>
      <c r="K12" s="65"/>
      <c r="L12" s="65"/>
    </row>
    <row r="13" spans="1:12" x14ac:dyDescent="0.25">
      <c r="A13" s="142"/>
      <c r="B13" s="66" t="s">
        <v>15</v>
      </c>
      <c r="C13" s="58" t="s">
        <v>16</v>
      </c>
      <c r="D13" s="2">
        <v>1</v>
      </c>
      <c r="E13" s="2">
        <f>E12*D13</f>
        <v>23.5</v>
      </c>
      <c r="F13" s="67"/>
      <c r="G13" s="67"/>
      <c r="H13" s="67"/>
      <c r="I13" s="67"/>
      <c r="J13" s="67"/>
      <c r="K13" s="67"/>
      <c r="L13" s="67"/>
    </row>
    <row r="14" spans="1:12" ht="25.5" x14ac:dyDescent="0.25">
      <c r="A14" s="140">
        <v>3</v>
      </c>
      <c r="B14" s="62" t="s">
        <v>171</v>
      </c>
      <c r="C14" s="63" t="s">
        <v>13</v>
      </c>
      <c r="D14" s="64"/>
      <c r="E14" s="64">
        <v>25.04</v>
      </c>
      <c r="F14" s="65"/>
      <c r="G14" s="65"/>
      <c r="H14" s="65"/>
      <c r="I14" s="65"/>
      <c r="J14" s="65"/>
      <c r="K14" s="65"/>
      <c r="L14" s="65"/>
    </row>
    <row r="15" spans="1:12" x14ac:dyDescent="0.25">
      <c r="A15" s="142"/>
      <c r="B15" s="66" t="s">
        <v>15</v>
      </c>
      <c r="C15" s="58" t="s">
        <v>16</v>
      </c>
      <c r="D15" s="2">
        <v>1</v>
      </c>
      <c r="E15" s="2">
        <f>E14*D15</f>
        <v>25.04</v>
      </c>
      <c r="F15" s="67"/>
      <c r="G15" s="67"/>
      <c r="H15" s="67"/>
      <c r="I15" s="67"/>
      <c r="J15" s="67"/>
      <c r="K15" s="67"/>
      <c r="L15" s="67"/>
    </row>
    <row r="16" spans="1:12" x14ac:dyDescent="0.25">
      <c r="A16" s="144">
        <v>4</v>
      </c>
      <c r="B16" s="62" t="s">
        <v>172</v>
      </c>
      <c r="C16" s="64" t="s">
        <v>20</v>
      </c>
      <c r="D16" s="64"/>
      <c r="E16" s="64">
        <v>6.7</v>
      </c>
      <c r="F16" s="65"/>
      <c r="G16" s="65"/>
      <c r="H16" s="65"/>
      <c r="I16" s="65"/>
      <c r="J16" s="65"/>
      <c r="K16" s="65"/>
      <c r="L16" s="65"/>
    </row>
    <row r="17" spans="1:12" x14ac:dyDescent="0.25">
      <c r="A17" s="145"/>
      <c r="B17" s="66" t="s">
        <v>15</v>
      </c>
      <c r="C17" s="2" t="s">
        <v>16</v>
      </c>
      <c r="D17" s="2">
        <v>1</v>
      </c>
      <c r="E17" s="2">
        <f>E16*D17</f>
        <v>6.7</v>
      </c>
      <c r="F17" s="67"/>
      <c r="G17" s="67"/>
      <c r="H17" s="67"/>
      <c r="I17" s="67"/>
      <c r="J17" s="67"/>
      <c r="K17" s="67"/>
      <c r="L17" s="67"/>
    </row>
    <row r="18" spans="1:12" x14ac:dyDescent="0.25">
      <c r="A18" s="144">
        <v>5</v>
      </c>
      <c r="B18" s="62" t="s">
        <v>277</v>
      </c>
      <c r="C18" s="63" t="s">
        <v>13</v>
      </c>
      <c r="D18" s="64"/>
      <c r="E18" s="64">
        <v>31</v>
      </c>
      <c r="F18" s="65"/>
      <c r="G18" s="65"/>
      <c r="H18" s="65"/>
      <c r="I18" s="65"/>
      <c r="J18" s="65"/>
      <c r="K18" s="65"/>
      <c r="L18" s="65"/>
    </row>
    <row r="19" spans="1:12" x14ac:dyDescent="0.25">
      <c r="A19" s="146"/>
      <c r="B19" s="66" t="s">
        <v>15</v>
      </c>
      <c r="C19" s="58" t="s">
        <v>16</v>
      </c>
      <c r="D19" s="2">
        <v>1</v>
      </c>
      <c r="E19" s="2">
        <f>E18*D19</f>
        <v>31</v>
      </c>
      <c r="F19" s="67"/>
      <c r="G19" s="67"/>
      <c r="H19" s="67"/>
      <c r="I19" s="67"/>
      <c r="J19" s="67"/>
      <c r="K19" s="67"/>
      <c r="L19" s="67"/>
    </row>
    <row r="20" spans="1:12" ht="27" customHeight="1" x14ac:dyDescent="0.25">
      <c r="A20" s="144">
        <v>6</v>
      </c>
      <c r="B20" s="62" t="s">
        <v>37</v>
      </c>
      <c r="C20" s="63" t="s">
        <v>14</v>
      </c>
      <c r="D20" s="64"/>
      <c r="E20" s="64">
        <v>18.600000000000001</v>
      </c>
      <c r="F20" s="65"/>
      <c r="G20" s="65"/>
      <c r="H20" s="65"/>
      <c r="I20" s="65"/>
      <c r="J20" s="65"/>
      <c r="K20" s="65"/>
      <c r="L20" s="65"/>
    </row>
    <row r="21" spans="1:12" x14ac:dyDescent="0.25">
      <c r="A21" s="145"/>
      <c r="B21" s="66" t="s">
        <v>15</v>
      </c>
      <c r="C21" s="58" t="s">
        <v>16</v>
      </c>
      <c r="D21" s="2">
        <v>1</v>
      </c>
      <c r="E21" s="2">
        <f>E20*D21</f>
        <v>18.600000000000001</v>
      </c>
      <c r="F21" s="67"/>
      <c r="G21" s="67"/>
      <c r="H21" s="67"/>
      <c r="I21" s="67"/>
      <c r="J21" s="67"/>
      <c r="K21" s="67"/>
      <c r="L21" s="67"/>
    </row>
    <row r="22" spans="1:12" x14ac:dyDescent="0.25">
      <c r="A22" s="145"/>
      <c r="B22" s="66" t="s">
        <v>38</v>
      </c>
      <c r="C22" s="58" t="s">
        <v>22</v>
      </c>
      <c r="D22" s="2">
        <v>1.75</v>
      </c>
      <c r="E22" s="2">
        <f>E20*D22</f>
        <v>32.550000000000004</v>
      </c>
      <c r="F22" s="67"/>
      <c r="G22" s="67"/>
      <c r="H22" s="67"/>
      <c r="I22" s="67"/>
      <c r="J22" s="67"/>
      <c r="K22" s="67"/>
      <c r="L22" s="67"/>
    </row>
    <row r="23" spans="1:12" x14ac:dyDescent="0.25">
      <c r="A23" s="147" t="s">
        <v>158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1:12" ht="25.5" x14ac:dyDescent="0.25">
      <c r="A24" s="148">
        <v>1</v>
      </c>
      <c r="B24" s="62" t="s">
        <v>232</v>
      </c>
      <c r="C24" s="64" t="s">
        <v>93</v>
      </c>
      <c r="D24" s="61"/>
      <c r="E24" s="64">
        <v>0.48</v>
      </c>
      <c r="F24" s="61"/>
      <c r="G24" s="61"/>
      <c r="H24" s="61"/>
      <c r="I24" s="61"/>
      <c r="J24" s="61"/>
      <c r="K24" s="61"/>
      <c r="L24" s="61"/>
    </row>
    <row r="25" spans="1:12" x14ac:dyDescent="0.25">
      <c r="A25" s="149"/>
      <c r="B25" s="66" t="s">
        <v>15</v>
      </c>
      <c r="C25" s="2" t="s">
        <v>16</v>
      </c>
      <c r="D25" s="2">
        <v>1.1000000000000001</v>
      </c>
      <c r="E25" s="2">
        <f>E24*D25</f>
        <v>0.52800000000000002</v>
      </c>
      <c r="F25" s="67"/>
      <c r="G25" s="67"/>
      <c r="H25" s="67"/>
      <c r="I25" s="67"/>
      <c r="J25" s="67"/>
      <c r="K25" s="67"/>
      <c r="L25" s="67"/>
    </row>
    <row r="26" spans="1:12" x14ac:dyDescent="0.25">
      <c r="A26" s="149"/>
      <c r="B26" s="68" t="s">
        <v>183</v>
      </c>
      <c r="C26" s="69" t="s">
        <v>93</v>
      </c>
      <c r="D26" s="69">
        <v>1.21</v>
      </c>
      <c r="E26" s="70">
        <f>E24*D26</f>
        <v>0.58079999999999998</v>
      </c>
      <c r="F26" s="71"/>
      <c r="G26" s="23"/>
      <c r="H26" s="72"/>
      <c r="I26" s="70"/>
      <c r="J26" s="70"/>
      <c r="K26" s="70"/>
      <c r="L26" s="23"/>
    </row>
    <row r="27" spans="1:12" ht="25.5" x14ac:dyDescent="0.25">
      <c r="A27" s="150">
        <v>2</v>
      </c>
      <c r="B27" s="73" t="s">
        <v>233</v>
      </c>
      <c r="C27" s="74" t="s">
        <v>20</v>
      </c>
      <c r="D27" s="75"/>
      <c r="E27" s="76">
        <v>2.4</v>
      </c>
      <c r="F27" s="77"/>
      <c r="G27" s="78"/>
      <c r="H27" s="77"/>
      <c r="I27" s="78"/>
      <c r="J27" s="77"/>
      <c r="K27" s="77"/>
      <c r="L27" s="78"/>
    </row>
    <row r="28" spans="1:12" x14ac:dyDescent="0.25">
      <c r="A28" s="151"/>
      <c r="B28" s="66" t="s">
        <v>15</v>
      </c>
      <c r="C28" s="79" t="s">
        <v>16</v>
      </c>
      <c r="D28" s="69">
        <v>1</v>
      </c>
      <c r="E28" s="7">
        <f>E27*D28</f>
        <v>2.4</v>
      </c>
      <c r="F28" s="7"/>
      <c r="G28" s="7"/>
      <c r="H28" s="7"/>
      <c r="I28" s="7"/>
      <c r="J28" s="7"/>
      <c r="K28" s="7"/>
      <c r="L28" s="7"/>
    </row>
    <row r="29" spans="1:12" x14ac:dyDescent="0.25">
      <c r="A29" s="151"/>
      <c r="B29" s="80" t="s">
        <v>105</v>
      </c>
      <c r="C29" s="69" t="s">
        <v>93</v>
      </c>
      <c r="D29" s="7"/>
      <c r="E29" s="7">
        <f>0.48*1.05</f>
        <v>0.504</v>
      </c>
      <c r="F29" s="69"/>
      <c r="G29" s="7"/>
      <c r="H29" s="7"/>
      <c r="I29" s="7"/>
      <c r="J29" s="7"/>
      <c r="K29" s="7"/>
      <c r="L29" s="7"/>
    </row>
    <row r="30" spans="1:12" x14ac:dyDescent="0.25">
      <c r="A30" s="151"/>
      <c r="B30" s="81" t="s">
        <v>177</v>
      </c>
      <c r="C30" s="82" t="s">
        <v>22</v>
      </c>
      <c r="D30" s="82"/>
      <c r="E30" s="23">
        <f>0.044*1.05</f>
        <v>4.6199999999999998E-2</v>
      </c>
      <c r="F30" s="67"/>
      <c r="G30" s="23"/>
      <c r="H30" s="23"/>
      <c r="I30" s="23"/>
      <c r="J30" s="23"/>
      <c r="K30" s="23"/>
      <c r="L30" s="23"/>
    </row>
    <row r="31" spans="1:12" x14ac:dyDescent="0.25">
      <c r="A31" s="151"/>
      <c r="B31" s="66" t="s">
        <v>186</v>
      </c>
      <c r="C31" s="2" t="s">
        <v>20</v>
      </c>
      <c r="D31" s="2">
        <v>0.08</v>
      </c>
      <c r="E31" s="2">
        <f>E27*D31</f>
        <v>0.192</v>
      </c>
      <c r="F31" s="67"/>
      <c r="G31" s="67"/>
      <c r="H31" s="67"/>
      <c r="I31" s="67"/>
      <c r="J31" s="67"/>
      <c r="K31" s="67"/>
      <c r="L31" s="67"/>
    </row>
    <row r="32" spans="1:12" x14ac:dyDescent="0.25">
      <c r="A32" s="151"/>
      <c r="B32" s="66" t="s">
        <v>187</v>
      </c>
      <c r="C32" s="2" t="s">
        <v>93</v>
      </c>
      <c r="D32" s="2">
        <v>2E-3</v>
      </c>
      <c r="E32" s="2">
        <f>E27*D32</f>
        <v>4.7999999999999996E-3</v>
      </c>
      <c r="F32" s="67"/>
      <c r="G32" s="67"/>
      <c r="H32" s="67"/>
      <c r="I32" s="67"/>
      <c r="J32" s="67"/>
      <c r="K32" s="67"/>
      <c r="L32" s="67"/>
    </row>
    <row r="33" spans="1:12" x14ac:dyDescent="0.25">
      <c r="A33" s="151"/>
      <c r="B33" s="66" t="s">
        <v>188</v>
      </c>
      <c r="C33" s="2" t="s">
        <v>18</v>
      </c>
      <c r="D33" s="2">
        <v>0.21</v>
      </c>
      <c r="E33" s="67">
        <f>E28*D33</f>
        <v>0.504</v>
      </c>
      <c r="F33" s="67"/>
      <c r="G33" s="67"/>
      <c r="H33" s="67"/>
      <c r="I33" s="67"/>
      <c r="J33" s="67"/>
      <c r="K33" s="67"/>
      <c r="L33" s="67"/>
    </row>
    <row r="34" spans="1:12" x14ac:dyDescent="0.25">
      <c r="A34" s="151"/>
      <c r="B34" s="66" t="s">
        <v>189</v>
      </c>
      <c r="C34" s="2" t="s">
        <v>18</v>
      </c>
      <c r="D34" s="2">
        <v>0.25</v>
      </c>
      <c r="E34" s="67">
        <f>E28*D34</f>
        <v>0.6</v>
      </c>
      <c r="F34" s="67"/>
      <c r="G34" s="67"/>
      <c r="H34" s="67"/>
      <c r="I34" s="67"/>
      <c r="J34" s="67"/>
      <c r="K34" s="67"/>
      <c r="L34" s="67"/>
    </row>
    <row r="35" spans="1:12" x14ac:dyDescent="0.25">
      <c r="A35" s="152"/>
      <c r="B35" s="80" t="s">
        <v>17</v>
      </c>
      <c r="C35" s="79" t="s">
        <v>16</v>
      </c>
      <c r="D35" s="7">
        <v>0.25</v>
      </c>
      <c r="E35" s="7">
        <f>E27*D35</f>
        <v>0.6</v>
      </c>
      <c r="F35" s="7"/>
      <c r="G35" s="7"/>
      <c r="H35" s="7"/>
      <c r="I35" s="7"/>
      <c r="J35" s="7"/>
      <c r="K35" s="7"/>
      <c r="L35" s="7"/>
    </row>
    <row r="36" spans="1:12" x14ac:dyDescent="0.25">
      <c r="A36" s="144">
        <v>3</v>
      </c>
      <c r="B36" s="62" t="s">
        <v>152</v>
      </c>
      <c r="C36" s="64" t="s">
        <v>13</v>
      </c>
      <c r="D36" s="64"/>
      <c r="E36" s="64">
        <v>28.7</v>
      </c>
      <c r="F36" s="65"/>
      <c r="G36" s="65"/>
      <c r="H36" s="65"/>
      <c r="I36" s="65"/>
      <c r="J36" s="65"/>
      <c r="K36" s="65"/>
      <c r="L36" s="65"/>
    </row>
    <row r="37" spans="1:12" x14ac:dyDescent="0.25">
      <c r="A37" s="145"/>
      <c r="B37" s="66" t="s">
        <v>15</v>
      </c>
      <c r="C37" s="2" t="s">
        <v>16</v>
      </c>
      <c r="D37" s="2">
        <v>1</v>
      </c>
      <c r="E37" s="2">
        <f>E36*D37</f>
        <v>28.7</v>
      </c>
      <c r="F37" s="67"/>
      <c r="G37" s="67"/>
      <c r="H37" s="67"/>
      <c r="I37" s="67"/>
      <c r="J37" s="67"/>
      <c r="K37" s="67"/>
      <c r="L37" s="67"/>
    </row>
    <row r="38" spans="1:12" x14ac:dyDescent="0.25">
      <c r="A38" s="145"/>
      <c r="B38" s="66" t="s">
        <v>153</v>
      </c>
      <c r="C38" s="2" t="s">
        <v>21</v>
      </c>
      <c r="D38" s="2">
        <v>12.5</v>
      </c>
      <c r="E38" s="2">
        <f>E36*D38</f>
        <v>358.75</v>
      </c>
      <c r="F38" s="67"/>
      <c r="G38" s="67"/>
      <c r="H38" s="67"/>
      <c r="I38" s="67"/>
      <c r="J38" s="67"/>
      <c r="K38" s="67"/>
      <c r="L38" s="67"/>
    </row>
    <row r="39" spans="1:12" x14ac:dyDescent="0.25">
      <c r="A39" s="145"/>
      <c r="B39" s="66" t="s">
        <v>24</v>
      </c>
      <c r="C39" s="2" t="s">
        <v>14</v>
      </c>
      <c r="D39" s="2">
        <v>0.11</v>
      </c>
      <c r="E39" s="2">
        <f>E36*D39</f>
        <v>3.157</v>
      </c>
      <c r="F39" s="67"/>
      <c r="G39" s="67"/>
      <c r="H39" s="67"/>
      <c r="I39" s="67"/>
      <c r="J39" s="67"/>
      <c r="K39" s="67"/>
      <c r="L39" s="67"/>
    </row>
    <row r="40" spans="1:12" x14ac:dyDescent="0.25">
      <c r="A40" s="146"/>
      <c r="B40" s="66" t="s">
        <v>17</v>
      </c>
      <c r="C40" s="2" t="s">
        <v>16</v>
      </c>
      <c r="D40" s="2">
        <v>0.2</v>
      </c>
      <c r="E40" s="2">
        <f>E36*D40</f>
        <v>5.74</v>
      </c>
      <c r="F40" s="67"/>
      <c r="G40" s="67"/>
      <c r="H40" s="67"/>
      <c r="I40" s="67"/>
      <c r="J40" s="67"/>
      <c r="K40" s="67"/>
      <c r="L40" s="67"/>
    </row>
    <row r="41" spans="1:12" x14ac:dyDescent="0.25">
      <c r="A41" s="144">
        <v>4</v>
      </c>
      <c r="B41" s="62" t="s">
        <v>229</v>
      </c>
      <c r="C41" s="64" t="s">
        <v>13</v>
      </c>
      <c r="D41" s="64"/>
      <c r="E41" s="64">
        <v>17.3</v>
      </c>
      <c r="F41" s="65"/>
      <c r="G41" s="65"/>
      <c r="H41" s="65"/>
      <c r="I41" s="65"/>
      <c r="J41" s="65"/>
      <c r="K41" s="65"/>
      <c r="L41" s="65"/>
    </row>
    <row r="42" spans="1:12" x14ac:dyDescent="0.25">
      <c r="A42" s="145"/>
      <c r="B42" s="66" t="s">
        <v>15</v>
      </c>
      <c r="C42" s="2" t="s">
        <v>16</v>
      </c>
      <c r="D42" s="2">
        <v>1</v>
      </c>
      <c r="E42" s="2">
        <f>E41*D42</f>
        <v>17.3</v>
      </c>
      <c r="F42" s="67"/>
      <c r="G42" s="67"/>
      <c r="H42" s="67"/>
      <c r="I42" s="67"/>
      <c r="J42" s="67"/>
      <c r="K42" s="67"/>
      <c r="L42" s="67"/>
    </row>
    <row r="43" spans="1:12" x14ac:dyDescent="0.25">
      <c r="A43" s="145"/>
      <c r="B43" s="66" t="s">
        <v>230</v>
      </c>
      <c r="C43" s="2" t="s">
        <v>21</v>
      </c>
      <c r="D43" s="2">
        <v>12.5</v>
      </c>
      <c r="E43" s="2">
        <f>E41*D43</f>
        <v>216.25</v>
      </c>
      <c r="F43" s="67"/>
      <c r="G43" s="67"/>
      <c r="H43" s="67"/>
      <c r="I43" s="67"/>
      <c r="J43" s="67"/>
      <c r="K43" s="67"/>
      <c r="L43" s="67"/>
    </row>
    <row r="44" spans="1:12" x14ac:dyDescent="0.25">
      <c r="A44" s="145"/>
      <c r="B44" s="66" t="s">
        <v>24</v>
      </c>
      <c r="C44" s="2" t="s">
        <v>14</v>
      </c>
      <c r="D44" s="2">
        <v>0.2</v>
      </c>
      <c r="E44" s="2">
        <f>E41*D44</f>
        <v>3.4600000000000004</v>
      </c>
      <c r="F44" s="67"/>
      <c r="G44" s="67"/>
      <c r="H44" s="67"/>
      <c r="I44" s="67"/>
      <c r="J44" s="67"/>
      <c r="K44" s="67"/>
      <c r="L44" s="67"/>
    </row>
    <row r="45" spans="1:12" x14ac:dyDescent="0.25">
      <c r="A45" s="146"/>
      <c r="B45" s="66" t="s">
        <v>17</v>
      </c>
      <c r="C45" s="2" t="s">
        <v>16</v>
      </c>
      <c r="D45" s="2">
        <v>0.2</v>
      </c>
      <c r="E45" s="2">
        <f>E41*D45</f>
        <v>3.4600000000000004</v>
      </c>
      <c r="F45" s="67"/>
      <c r="G45" s="67"/>
      <c r="H45" s="67"/>
      <c r="I45" s="67"/>
      <c r="J45" s="67"/>
      <c r="K45" s="67"/>
      <c r="L45" s="67"/>
    </row>
    <row r="46" spans="1:12" ht="25.5" x14ac:dyDescent="0.25">
      <c r="A46" s="144">
        <v>5</v>
      </c>
      <c r="B46" s="62" t="s">
        <v>256</v>
      </c>
      <c r="C46" s="64" t="s">
        <v>14</v>
      </c>
      <c r="D46" s="64"/>
      <c r="E46" s="64">
        <v>1.92</v>
      </c>
      <c r="F46" s="65"/>
      <c r="G46" s="65"/>
      <c r="H46" s="65"/>
      <c r="I46" s="65"/>
      <c r="J46" s="65"/>
      <c r="K46" s="65"/>
      <c r="L46" s="65"/>
    </row>
    <row r="47" spans="1:12" x14ac:dyDescent="0.25">
      <c r="A47" s="145"/>
      <c r="B47" s="66" t="s">
        <v>15</v>
      </c>
      <c r="C47" s="2" t="s">
        <v>19</v>
      </c>
      <c r="D47" s="2"/>
      <c r="E47" s="2">
        <v>23.7</v>
      </c>
      <c r="F47" s="67"/>
      <c r="G47" s="67"/>
      <c r="H47" s="67"/>
      <c r="I47" s="67"/>
      <c r="J47" s="67"/>
      <c r="K47" s="67"/>
      <c r="L47" s="67"/>
    </row>
    <row r="48" spans="1:12" x14ac:dyDescent="0.25">
      <c r="A48" s="145"/>
      <c r="B48" s="66" t="s">
        <v>185</v>
      </c>
      <c r="C48" s="2" t="s">
        <v>93</v>
      </c>
      <c r="D48" s="2">
        <v>1.02</v>
      </c>
      <c r="E48" s="2">
        <f>E46</f>
        <v>1.92</v>
      </c>
      <c r="F48" s="67"/>
      <c r="G48" s="67"/>
      <c r="H48" s="67"/>
      <c r="I48" s="67"/>
      <c r="J48" s="67"/>
      <c r="K48" s="67"/>
      <c r="L48" s="67"/>
    </row>
    <row r="49" spans="1:12" x14ac:dyDescent="0.25">
      <c r="A49" s="145"/>
      <c r="B49" s="66" t="s">
        <v>252</v>
      </c>
      <c r="C49" s="2" t="s">
        <v>14</v>
      </c>
      <c r="D49" s="2">
        <v>1.02</v>
      </c>
      <c r="E49" s="2">
        <f>E46*D49</f>
        <v>1.9583999999999999</v>
      </c>
      <c r="F49" s="67"/>
      <c r="G49" s="67"/>
      <c r="H49" s="67"/>
      <c r="I49" s="67"/>
      <c r="J49" s="67"/>
      <c r="K49" s="67"/>
      <c r="L49" s="67"/>
    </row>
    <row r="50" spans="1:12" x14ac:dyDescent="0.25">
      <c r="A50" s="145"/>
      <c r="B50" s="66" t="s">
        <v>186</v>
      </c>
      <c r="C50" s="2" t="s">
        <v>13</v>
      </c>
      <c r="D50" s="2">
        <v>2.56</v>
      </c>
      <c r="E50" s="2">
        <f>E46*D50</f>
        <v>4.9151999999999996</v>
      </c>
      <c r="F50" s="67"/>
      <c r="G50" s="67"/>
      <c r="H50" s="67"/>
      <c r="I50" s="67"/>
      <c r="J50" s="67"/>
      <c r="K50" s="67"/>
      <c r="L50" s="67"/>
    </row>
    <row r="51" spans="1:12" x14ac:dyDescent="0.25">
      <c r="A51" s="145"/>
      <c r="B51" s="66" t="s">
        <v>187</v>
      </c>
      <c r="C51" s="2" t="s">
        <v>14</v>
      </c>
      <c r="D51" s="2">
        <v>0.1</v>
      </c>
      <c r="E51" s="2">
        <f>E46*D51</f>
        <v>0.192</v>
      </c>
      <c r="F51" s="67"/>
      <c r="G51" s="67"/>
      <c r="H51" s="67"/>
      <c r="I51" s="67"/>
      <c r="J51" s="67"/>
      <c r="K51" s="67"/>
      <c r="L51" s="67"/>
    </row>
    <row r="52" spans="1:12" x14ac:dyDescent="0.25">
      <c r="A52" s="145"/>
      <c r="B52" s="66" t="s">
        <v>253</v>
      </c>
      <c r="C52" s="2" t="s">
        <v>254</v>
      </c>
      <c r="D52" s="2"/>
      <c r="E52" s="2">
        <f>0.065*1.02</f>
        <v>6.6299999999999998E-2</v>
      </c>
      <c r="F52" s="67"/>
      <c r="G52" s="67"/>
      <c r="H52" s="67"/>
      <c r="I52" s="67"/>
      <c r="J52" s="67"/>
      <c r="K52" s="67"/>
      <c r="L52" s="67"/>
    </row>
    <row r="53" spans="1:12" x14ac:dyDescent="0.25">
      <c r="A53" s="145"/>
      <c r="B53" s="66" t="s">
        <v>255</v>
      </c>
      <c r="C53" s="2" t="s">
        <v>254</v>
      </c>
      <c r="D53" s="2"/>
      <c r="E53" s="2">
        <f>0.042*1.02</f>
        <v>4.2840000000000003E-2</v>
      </c>
      <c r="F53" s="67"/>
      <c r="G53" s="67"/>
      <c r="H53" s="67"/>
      <c r="I53" s="67"/>
      <c r="J53" s="67"/>
      <c r="K53" s="67"/>
      <c r="L53" s="67"/>
    </row>
    <row r="54" spans="1:12" x14ac:dyDescent="0.25">
      <c r="A54" s="146"/>
      <c r="B54" s="66" t="s">
        <v>17</v>
      </c>
      <c r="C54" s="2" t="s">
        <v>16</v>
      </c>
      <c r="D54" s="2">
        <v>25</v>
      </c>
      <c r="E54" s="2">
        <f>E46*D54</f>
        <v>48</v>
      </c>
      <c r="F54" s="67"/>
      <c r="G54" s="67"/>
      <c r="H54" s="67"/>
      <c r="I54" s="67"/>
      <c r="J54" s="67"/>
      <c r="K54" s="67"/>
      <c r="L54" s="67"/>
    </row>
    <row r="55" spans="1:12" ht="25.5" x14ac:dyDescent="0.25">
      <c r="A55" s="139">
        <v>6</v>
      </c>
      <c r="B55" s="62" t="s">
        <v>234</v>
      </c>
      <c r="C55" s="64" t="s">
        <v>13</v>
      </c>
      <c r="D55" s="64"/>
      <c r="E55" s="64">
        <v>2.4</v>
      </c>
      <c r="F55" s="65"/>
      <c r="G55" s="65"/>
      <c r="H55" s="65"/>
      <c r="I55" s="65"/>
      <c r="J55" s="65"/>
      <c r="K55" s="65"/>
      <c r="L55" s="65"/>
    </row>
    <row r="56" spans="1:12" x14ac:dyDescent="0.25">
      <c r="A56" s="139"/>
      <c r="B56" s="66" t="s">
        <v>15</v>
      </c>
      <c r="C56" s="2" t="s">
        <v>16</v>
      </c>
      <c r="D56" s="2">
        <v>1</v>
      </c>
      <c r="E56" s="2">
        <f>E55*D56</f>
        <v>2.4</v>
      </c>
      <c r="F56" s="67"/>
      <c r="G56" s="67"/>
      <c r="H56" s="67"/>
      <c r="I56" s="67"/>
      <c r="J56" s="67"/>
      <c r="K56" s="67"/>
      <c r="L56" s="67"/>
    </row>
    <row r="57" spans="1:12" x14ac:dyDescent="0.25">
      <c r="A57" s="139"/>
      <c r="B57" s="66" t="s">
        <v>219</v>
      </c>
      <c r="C57" s="2" t="s">
        <v>14</v>
      </c>
      <c r="D57" s="2">
        <v>0.05</v>
      </c>
      <c r="E57" s="2">
        <f>E55*D57</f>
        <v>0.12</v>
      </c>
      <c r="F57" s="67"/>
      <c r="G57" s="67"/>
      <c r="H57" s="67"/>
      <c r="I57" s="67"/>
      <c r="J57" s="67"/>
      <c r="K57" s="67"/>
      <c r="L57" s="67"/>
    </row>
    <row r="58" spans="1:12" x14ac:dyDescent="0.25">
      <c r="A58" s="139">
        <v>7</v>
      </c>
      <c r="B58" s="62" t="s">
        <v>235</v>
      </c>
      <c r="C58" s="64" t="s">
        <v>13</v>
      </c>
      <c r="D58" s="64"/>
      <c r="E58" s="64">
        <v>2.4</v>
      </c>
      <c r="F58" s="65"/>
      <c r="G58" s="65"/>
      <c r="H58" s="65"/>
      <c r="I58" s="65"/>
      <c r="J58" s="65"/>
      <c r="K58" s="65"/>
      <c r="L58" s="65"/>
    </row>
    <row r="59" spans="1:12" x14ac:dyDescent="0.25">
      <c r="A59" s="139"/>
      <c r="B59" s="66" t="s">
        <v>15</v>
      </c>
      <c r="C59" s="2" t="s">
        <v>16</v>
      </c>
      <c r="D59" s="2">
        <v>1</v>
      </c>
      <c r="E59" s="2">
        <f>E58*D59</f>
        <v>2.4</v>
      </c>
      <c r="F59" s="67"/>
      <c r="G59" s="67"/>
      <c r="H59" s="67"/>
      <c r="I59" s="67"/>
      <c r="J59" s="67"/>
      <c r="K59" s="67"/>
      <c r="L59" s="67"/>
    </row>
    <row r="60" spans="1:12" x14ac:dyDescent="0.25">
      <c r="A60" s="139"/>
      <c r="B60" s="66" t="s">
        <v>24</v>
      </c>
      <c r="C60" s="2" t="s">
        <v>14</v>
      </c>
      <c r="D60" s="2">
        <v>0.04</v>
      </c>
      <c r="E60" s="2">
        <f>D60*E58</f>
        <v>9.6000000000000002E-2</v>
      </c>
      <c r="F60" s="67"/>
      <c r="G60" s="67"/>
      <c r="H60" s="67"/>
      <c r="I60" s="67"/>
      <c r="J60" s="67"/>
      <c r="K60" s="67"/>
      <c r="L60" s="67"/>
    </row>
    <row r="61" spans="1:12" x14ac:dyDescent="0.25">
      <c r="A61" s="139"/>
      <c r="B61" s="66" t="s">
        <v>17</v>
      </c>
      <c r="C61" s="2" t="s">
        <v>16</v>
      </c>
      <c r="D61" s="2">
        <v>0.1</v>
      </c>
      <c r="E61" s="2">
        <f>E58*D61</f>
        <v>0.24</v>
      </c>
      <c r="F61" s="67"/>
      <c r="G61" s="67"/>
      <c r="H61" s="67"/>
      <c r="I61" s="67"/>
      <c r="J61" s="67"/>
      <c r="K61" s="67"/>
      <c r="L61" s="67"/>
    </row>
    <row r="62" spans="1:12" ht="25.5" x14ac:dyDescent="0.25">
      <c r="A62" s="139">
        <v>8</v>
      </c>
      <c r="B62" s="62" t="s">
        <v>236</v>
      </c>
      <c r="C62" s="64" t="s">
        <v>13</v>
      </c>
      <c r="D62" s="64"/>
      <c r="E62" s="64">
        <v>2.4</v>
      </c>
      <c r="F62" s="65"/>
      <c r="G62" s="65"/>
      <c r="H62" s="65"/>
      <c r="I62" s="65"/>
      <c r="J62" s="65"/>
      <c r="K62" s="65"/>
      <c r="L62" s="65"/>
    </row>
    <row r="63" spans="1:12" x14ac:dyDescent="0.25">
      <c r="A63" s="139"/>
      <c r="B63" s="66" t="s">
        <v>15</v>
      </c>
      <c r="C63" s="2" t="s">
        <v>16</v>
      </c>
      <c r="D63" s="2">
        <v>1</v>
      </c>
      <c r="E63" s="2">
        <f>E62*D63</f>
        <v>2.4</v>
      </c>
      <c r="F63" s="67"/>
      <c r="G63" s="67"/>
      <c r="H63" s="67"/>
      <c r="I63" s="67"/>
      <c r="J63" s="67"/>
      <c r="K63" s="67"/>
      <c r="L63" s="67"/>
    </row>
    <row r="64" spans="1:12" x14ac:dyDescent="0.25">
      <c r="A64" s="139"/>
      <c r="B64" s="66" t="s">
        <v>76</v>
      </c>
      <c r="C64" s="2" t="s">
        <v>13</v>
      </c>
      <c r="D64" s="2">
        <v>1.05</v>
      </c>
      <c r="E64" s="2">
        <f>E62*D64</f>
        <v>2.52</v>
      </c>
      <c r="F64" s="67"/>
      <c r="G64" s="67"/>
      <c r="H64" s="67"/>
      <c r="I64" s="67"/>
      <c r="J64" s="67"/>
      <c r="K64" s="67"/>
      <c r="L64" s="67"/>
    </row>
    <row r="65" spans="1:12" x14ac:dyDescent="0.25">
      <c r="A65" s="139"/>
      <c r="B65" s="66" t="s">
        <v>28</v>
      </c>
      <c r="C65" s="2" t="s">
        <v>18</v>
      </c>
      <c r="D65" s="2">
        <v>8</v>
      </c>
      <c r="E65" s="2">
        <f>E62*D65</f>
        <v>19.2</v>
      </c>
      <c r="F65" s="67"/>
      <c r="G65" s="67"/>
      <c r="H65" s="67"/>
      <c r="I65" s="67"/>
      <c r="J65" s="67"/>
      <c r="K65" s="67"/>
      <c r="L65" s="67"/>
    </row>
    <row r="66" spans="1:12" x14ac:dyDescent="0.25">
      <c r="A66" s="139"/>
      <c r="B66" s="66" t="s">
        <v>17</v>
      </c>
      <c r="C66" s="2" t="s">
        <v>16</v>
      </c>
      <c r="D66" s="2">
        <v>0.3</v>
      </c>
      <c r="E66" s="2">
        <f>E62*D66</f>
        <v>0.72</v>
      </c>
      <c r="F66" s="67"/>
      <c r="G66" s="67"/>
      <c r="H66" s="67"/>
      <c r="I66" s="67"/>
      <c r="J66" s="67"/>
      <c r="K66" s="67"/>
      <c r="L66" s="67"/>
    </row>
    <row r="67" spans="1:12" x14ac:dyDescent="0.25">
      <c r="A67" s="144">
        <v>9</v>
      </c>
      <c r="B67" s="62" t="s">
        <v>96</v>
      </c>
      <c r="C67" s="64" t="s">
        <v>13</v>
      </c>
      <c r="D67" s="64"/>
      <c r="E67" s="64">
        <v>25.1</v>
      </c>
      <c r="F67" s="65"/>
      <c r="G67" s="65"/>
      <c r="H67" s="65"/>
      <c r="I67" s="65"/>
      <c r="J67" s="65"/>
      <c r="K67" s="65"/>
      <c r="L67" s="65"/>
    </row>
    <row r="68" spans="1:12" x14ac:dyDescent="0.25">
      <c r="A68" s="145"/>
      <c r="B68" s="66" t="s">
        <v>15</v>
      </c>
      <c r="C68" s="2" t="s">
        <v>16</v>
      </c>
      <c r="D68" s="2">
        <v>1</v>
      </c>
      <c r="E68" s="2">
        <f>E67*D68</f>
        <v>25.1</v>
      </c>
      <c r="F68" s="67"/>
      <c r="G68" s="67"/>
      <c r="H68" s="67"/>
      <c r="I68" s="67"/>
      <c r="J68" s="67"/>
      <c r="K68" s="67"/>
      <c r="L68" s="67"/>
    </row>
    <row r="69" spans="1:12" x14ac:dyDescent="0.25">
      <c r="A69" s="145"/>
      <c r="B69" s="66" t="s">
        <v>97</v>
      </c>
      <c r="C69" s="2" t="s">
        <v>13</v>
      </c>
      <c r="D69" s="2">
        <v>1.05</v>
      </c>
      <c r="E69" s="2">
        <f>E67*D69</f>
        <v>26.355000000000004</v>
      </c>
      <c r="F69" s="67"/>
      <c r="G69" s="67"/>
      <c r="H69" s="67"/>
      <c r="I69" s="67"/>
      <c r="J69" s="67"/>
      <c r="K69" s="67"/>
      <c r="L69" s="67"/>
    </row>
    <row r="70" spans="1:12" x14ac:dyDescent="0.25">
      <c r="A70" s="146"/>
      <c r="B70" s="83" t="s">
        <v>17</v>
      </c>
      <c r="C70" s="57" t="s">
        <v>16</v>
      </c>
      <c r="D70" s="57">
        <v>0.2</v>
      </c>
      <c r="E70" s="57">
        <f>E67*D70</f>
        <v>5.0200000000000005</v>
      </c>
      <c r="F70" s="84"/>
      <c r="G70" s="84"/>
      <c r="H70" s="84"/>
      <c r="I70" s="84"/>
      <c r="J70" s="84"/>
      <c r="K70" s="84"/>
      <c r="L70" s="84"/>
    </row>
    <row r="71" spans="1:12" x14ac:dyDescent="0.25">
      <c r="A71" s="139">
        <v>10</v>
      </c>
      <c r="B71" s="62" t="s">
        <v>218</v>
      </c>
      <c r="C71" s="64" t="s">
        <v>13</v>
      </c>
      <c r="D71" s="2"/>
      <c r="E71" s="64">
        <v>28.3</v>
      </c>
      <c r="F71" s="67"/>
      <c r="G71" s="67"/>
      <c r="H71" s="67"/>
      <c r="I71" s="67"/>
      <c r="J71" s="67"/>
      <c r="K71" s="67"/>
      <c r="L71" s="67"/>
    </row>
    <row r="72" spans="1:12" x14ac:dyDescent="0.25">
      <c r="A72" s="139"/>
      <c r="B72" s="66" t="s">
        <v>15</v>
      </c>
      <c r="C72" s="2" t="s">
        <v>16</v>
      </c>
      <c r="D72" s="2">
        <v>1</v>
      </c>
      <c r="E72" s="2">
        <f>E71*D72</f>
        <v>28.3</v>
      </c>
      <c r="F72" s="67"/>
      <c r="G72" s="67"/>
      <c r="H72" s="67"/>
      <c r="I72" s="67"/>
      <c r="J72" s="67"/>
      <c r="K72" s="67"/>
      <c r="L72" s="67"/>
    </row>
    <row r="73" spans="1:12" x14ac:dyDescent="0.25">
      <c r="A73" s="139"/>
      <c r="B73" s="66" t="s">
        <v>24</v>
      </c>
      <c r="C73" s="2" t="s">
        <v>14</v>
      </c>
      <c r="D73" s="2">
        <v>3.2000000000000001E-2</v>
      </c>
      <c r="E73" s="2">
        <f>D73*E71</f>
        <v>0.90560000000000007</v>
      </c>
      <c r="F73" s="67"/>
      <c r="G73" s="67"/>
      <c r="H73" s="67"/>
      <c r="I73" s="67"/>
      <c r="J73" s="67"/>
      <c r="K73" s="67"/>
      <c r="L73" s="67"/>
    </row>
    <row r="74" spans="1:12" x14ac:dyDescent="0.25">
      <c r="A74" s="139"/>
      <c r="B74" s="66" t="s">
        <v>17</v>
      </c>
      <c r="C74" s="2" t="s">
        <v>16</v>
      </c>
      <c r="D74" s="2">
        <v>0.1</v>
      </c>
      <c r="E74" s="2">
        <f>E71*D74</f>
        <v>2.83</v>
      </c>
      <c r="F74" s="67"/>
      <c r="G74" s="67"/>
      <c r="H74" s="67"/>
      <c r="I74" s="67"/>
      <c r="J74" s="67"/>
      <c r="K74" s="67"/>
      <c r="L74" s="67"/>
    </row>
    <row r="75" spans="1:12" ht="25.5" x14ac:dyDescent="0.25">
      <c r="A75" s="139">
        <v>11</v>
      </c>
      <c r="B75" s="62" t="s">
        <v>120</v>
      </c>
      <c r="C75" s="64" t="s">
        <v>19</v>
      </c>
      <c r="D75" s="64"/>
      <c r="E75" s="64">
        <v>11.3</v>
      </c>
      <c r="F75" s="65"/>
      <c r="G75" s="65"/>
      <c r="H75" s="65"/>
      <c r="I75" s="65"/>
      <c r="J75" s="65"/>
      <c r="K75" s="65"/>
      <c r="L75" s="65"/>
    </row>
    <row r="76" spans="1:12" x14ac:dyDescent="0.25">
      <c r="A76" s="139"/>
      <c r="B76" s="66" t="s">
        <v>15</v>
      </c>
      <c r="C76" s="2" t="s">
        <v>16</v>
      </c>
      <c r="D76" s="2">
        <v>1</v>
      </c>
      <c r="E76" s="2">
        <f>E75*D76</f>
        <v>11.3</v>
      </c>
      <c r="F76" s="67"/>
      <c r="G76" s="67"/>
      <c r="H76" s="67"/>
      <c r="I76" s="67"/>
      <c r="J76" s="67"/>
      <c r="K76" s="67"/>
      <c r="L76" s="67"/>
    </row>
    <row r="77" spans="1:12" x14ac:dyDescent="0.25">
      <c r="A77" s="139"/>
      <c r="B77" s="66" t="s">
        <v>24</v>
      </c>
      <c r="C77" s="2" t="s">
        <v>14</v>
      </c>
      <c r="D77" s="2">
        <v>1.2E-2</v>
      </c>
      <c r="E77" s="2">
        <f>D77*E75</f>
        <v>0.1356</v>
      </c>
      <c r="F77" s="67"/>
      <c r="G77" s="67"/>
      <c r="H77" s="67"/>
      <c r="I77" s="67"/>
      <c r="J77" s="67"/>
      <c r="K77" s="67"/>
      <c r="L77" s="67"/>
    </row>
    <row r="78" spans="1:12" x14ac:dyDescent="0.25">
      <c r="A78" s="139"/>
      <c r="B78" s="66" t="s">
        <v>17</v>
      </c>
      <c r="C78" s="2" t="s">
        <v>16</v>
      </c>
      <c r="D78" s="2">
        <v>0.1</v>
      </c>
      <c r="E78" s="2">
        <f>E75*D78</f>
        <v>1.1300000000000001</v>
      </c>
      <c r="F78" s="67"/>
      <c r="G78" s="67"/>
      <c r="H78" s="67"/>
      <c r="I78" s="67"/>
      <c r="J78" s="67"/>
      <c r="K78" s="67"/>
      <c r="L78" s="67"/>
    </row>
    <row r="79" spans="1:12" x14ac:dyDescent="0.25">
      <c r="A79" s="140">
        <v>12</v>
      </c>
      <c r="B79" s="62" t="s">
        <v>119</v>
      </c>
      <c r="C79" s="85" t="s">
        <v>13</v>
      </c>
      <c r="D79" s="85"/>
      <c r="E79" s="85">
        <v>10.8</v>
      </c>
      <c r="F79" s="86"/>
      <c r="G79" s="86"/>
      <c r="H79" s="86"/>
      <c r="I79" s="86"/>
      <c r="J79" s="86"/>
      <c r="K79" s="86"/>
      <c r="L79" s="86"/>
    </row>
    <row r="80" spans="1:12" x14ac:dyDescent="0.25">
      <c r="A80" s="141"/>
      <c r="B80" s="66" t="s">
        <v>15</v>
      </c>
      <c r="C80" s="2" t="s">
        <v>16</v>
      </c>
      <c r="D80" s="2">
        <v>1</v>
      </c>
      <c r="E80" s="2">
        <f>E79*D80</f>
        <v>10.8</v>
      </c>
      <c r="F80" s="67"/>
      <c r="G80" s="67"/>
      <c r="H80" s="67"/>
      <c r="I80" s="67"/>
      <c r="J80" s="67"/>
      <c r="K80" s="67"/>
      <c r="L80" s="84"/>
    </row>
    <row r="81" spans="1:12" x14ac:dyDescent="0.25">
      <c r="A81" s="141"/>
      <c r="B81" s="66" t="s">
        <v>103</v>
      </c>
      <c r="C81" s="2" t="s">
        <v>23</v>
      </c>
      <c r="D81" s="2">
        <v>0.4</v>
      </c>
      <c r="E81" s="2">
        <f>E79*D81</f>
        <v>4.32</v>
      </c>
      <c r="F81" s="67"/>
      <c r="G81" s="67"/>
      <c r="H81" s="67"/>
      <c r="I81" s="67"/>
      <c r="J81" s="67"/>
      <c r="K81" s="67"/>
      <c r="L81" s="84"/>
    </row>
    <row r="82" spans="1:12" x14ac:dyDescent="0.25">
      <c r="A82" s="142"/>
      <c r="B82" s="66" t="s">
        <v>17</v>
      </c>
      <c r="C82" s="2" t="s">
        <v>16</v>
      </c>
      <c r="D82" s="2">
        <v>0.3</v>
      </c>
      <c r="E82" s="2">
        <f>E79*D82</f>
        <v>3.24</v>
      </c>
      <c r="F82" s="67"/>
      <c r="G82" s="67"/>
      <c r="H82" s="67"/>
      <c r="I82" s="67"/>
      <c r="J82" s="67"/>
      <c r="K82" s="67"/>
      <c r="L82" s="84"/>
    </row>
    <row r="83" spans="1:12" ht="25.5" x14ac:dyDescent="0.25">
      <c r="A83" s="139">
        <v>13</v>
      </c>
      <c r="B83" s="62" t="s">
        <v>213</v>
      </c>
      <c r="C83" s="85" t="s">
        <v>13</v>
      </c>
      <c r="D83" s="85"/>
      <c r="E83" s="85">
        <v>28.3</v>
      </c>
      <c r="F83" s="86"/>
      <c r="G83" s="86"/>
      <c r="H83" s="86"/>
      <c r="I83" s="86"/>
      <c r="J83" s="86"/>
      <c r="K83" s="86"/>
      <c r="L83" s="86"/>
    </row>
    <row r="84" spans="1:12" x14ac:dyDescent="0.25">
      <c r="A84" s="139"/>
      <c r="B84" s="66" t="s">
        <v>15</v>
      </c>
      <c r="C84" s="2" t="s">
        <v>16</v>
      </c>
      <c r="D84" s="2">
        <v>1</v>
      </c>
      <c r="E84" s="2">
        <f>E83*D84</f>
        <v>28.3</v>
      </c>
      <c r="F84" s="67"/>
      <c r="G84" s="67"/>
      <c r="H84" s="67"/>
      <c r="I84" s="67"/>
      <c r="J84" s="67"/>
      <c r="K84" s="67"/>
      <c r="L84" s="67"/>
    </row>
    <row r="85" spans="1:12" x14ac:dyDescent="0.25">
      <c r="A85" s="139"/>
      <c r="B85" s="66" t="s">
        <v>25</v>
      </c>
      <c r="C85" s="2" t="s">
        <v>23</v>
      </c>
      <c r="D85" s="2">
        <v>0.15</v>
      </c>
      <c r="E85" s="2">
        <f>E83*D85</f>
        <v>4.2450000000000001</v>
      </c>
      <c r="F85" s="67"/>
      <c r="G85" s="67"/>
      <c r="H85" s="67"/>
      <c r="I85" s="67"/>
      <c r="J85" s="67"/>
      <c r="K85" s="67"/>
      <c r="L85" s="67"/>
    </row>
    <row r="86" spans="1:12" x14ac:dyDescent="0.25">
      <c r="A86" s="139"/>
      <c r="B86" s="66" t="s">
        <v>26</v>
      </c>
      <c r="C86" s="2" t="s">
        <v>18</v>
      </c>
      <c r="D86" s="2">
        <v>1.2</v>
      </c>
      <c r="E86" s="2">
        <f>E83*D86</f>
        <v>33.96</v>
      </c>
      <c r="F86" s="67"/>
      <c r="G86" s="67"/>
      <c r="H86" s="67"/>
      <c r="I86" s="67"/>
      <c r="J86" s="67"/>
      <c r="K86" s="67"/>
      <c r="L86" s="67"/>
    </row>
    <row r="87" spans="1:12" x14ac:dyDescent="0.25">
      <c r="A87" s="139"/>
      <c r="B87" s="66" t="s">
        <v>27</v>
      </c>
      <c r="C87" s="2" t="s">
        <v>23</v>
      </c>
      <c r="D87" s="2">
        <v>0.4</v>
      </c>
      <c r="E87" s="2">
        <f>E83*D87</f>
        <v>11.32</v>
      </c>
      <c r="F87" s="67"/>
      <c r="G87" s="67"/>
      <c r="H87" s="67"/>
      <c r="I87" s="67"/>
      <c r="J87" s="67"/>
      <c r="K87" s="67"/>
      <c r="L87" s="67"/>
    </row>
    <row r="88" spans="1:12" x14ac:dyDescent="0.25">
      <c r="A88" s="139"/>
      <c r="B88" s="66" t="s">
        <v>17</v>
      </c>
      <c r="C88" s="2" t="s">
        <v>16</v>
      </c>
      <c r="D88" s="2">
        <v>0.3</v>
      </c>
      <c r="E88" s="2">
        <f>E83*D88</f>
        <v>8.49</v>
      </c>
      <c r="F88" s="67"/>
      <c r="G88" s="67"/>
      <c r="H88" s="67"/>
      <c r="I88" s="67"/>
      <c r="J88" s="67"/>
      <c r="K88" s="67"/>
      <c r="L88" s="67"/>
    </row>
    <row r="89" spans="1:12" ht="25.5" x14ac:dyDescent="0.25">
      <c r="A89" s="139">
        <v>14</v>
      </c>
      <c r="B89" s="62" t="s">
        <v>160</v>
      </c>
      <c r="C89" s="64" t="s">
        <v>19</v>
      </c>
      <c r="D89" s="64"/>
      <c r="E89" s="85">
        <v>11.3</v>
      </c>
      <c r="F89" s="65"/>
      <c r="G89" s="65"/>
      <c r="H89" s="65"/>
      <c r="I89" s="65"/>
      <c r="J89" s="65"/>
      <c r="K89" s="65"/>
      <c r="L89" s="65"/>
    </row>
    <row r="90" spans="1:12" x14ac:dyDescent="0.25">
      <c r="A90" s="139"/>
      <c r="B90" s="66" t="s">
        <v>15</v>
      </c>
      <c r="C90" s="2" t="s">
        <v>16</v>
      </c>
      <c r="D90" s="2">
        <v>1</v>
      </c>
      <c r="E90" s="2">
        <f>E89*D90</f>
        <v>11.3</v>
      </c>
      <c r="F90" s="67"/>
      <c r="G90" s="67"/>
      <c r="H90" s="67"/>
      <c r="I90" s="67"/>
      <c r="J90" s="67"/>
      <c r="K90" s="67"/>
      <c r="L90" s="67"/>
    </row>
    <row r="91" spans="1:12" x14ac:dyDescent="0.25">
      <c r="A91" s="139"/>
      <c r="B91" s="66" t="s">
        <v>25</v>
      </c>
      <c r="C91" s="2" t="s">
        <v>23</v>
      </c>
      <c r="D91" s="2">
        <v>0.15</v>
      </c>
      <c r="E91" s="2">
        <f>E89*D91</f>
        <v>1.6950000000000001</v>
      </c>
      <c r="F91" s="67"/>
      <c r="G91" s="67"/>
      <c r="H91" s="67"/>
      <c r="I91" s="67"/>
      <c r="J91" s="67"/>
      <c r="K91" s="67"/>
      <c r="L91" s="67"/>
    </row>
    <row r="92" spans="1:12" x14ac:dyDescent="0.25">
      <c r="A92" s="139"/>
      <c r="B92" s="66" t="s">
        <v>26</v>
      </c>
      <c r="C92" s="2" t="s">
        <v>18</v>
      </c>
      <c r="D92" s="2">
        <v>1.2</v>
      </c>
      <c r="E92" s="2">
        <f>E89*D92</f>
        <v>13.56</v>
      </c>
      <c r="F92" s="67"/>
      <c r="G92" s="67"/>
      <c r="H92" s="67"/>
      <c r="I92" s="67"/>
      <c r="J92" s="67"/>
      <c r="K92" s="67"/>
      <c r="L92" s="67"/>
    </row>
    <row r="93" spans="1:12" x14ac:dyDescent="0.25">
      <c r="A93" s="139"/>
      <c r="B93" s="66" t="s">
        <v>27</v>
      </c>
      <c r="C93" s="2" t="s">
        <v>23</v>
      </c>
      <c r="D93" s="2">
        <v>0.08</v>
      </c>
      <c r="E93" s="2">
        <f>E89*D93</f>
        <v>0.90400000000000003</v>
      </c>
      <c r="F93" s="67"/>
      <c r="G93" s="67"/>
      <c r="H93" s="67"/>
      <c r="I93" s="67"/>
      <c r="J93" s="67"/>
      <c r="K93" s="67"/>
      <c r="L93" s="67"/>
    </row>
    <row r="94" spans="1:12" x14ac:dyDescent="0.25">
      <c r="A94" s="139"/>
      <c r="B94" s="66" t="s">
        <v>17</v>
      </c>
      <c r="C94" s="2" t="s">
        <v>16</v>
      </c>
      <c r="D94" s="2">
        <v>0.5</v>
      </c>
      <c r="E94" s="2">
        <f>E89*D94</f>
        <v>5.65</v>
      </c>
      <c r="F94" s="67"/>
      <c r="G94" s="67"/>
      <c r="H94" s="67"/>
      <c r="I94" s="67"/>
      <c r="J94" s="67"/>
      <c r="K94" s="67"/>
      <c r="L94" s="67"/>
    </row>
    <row r="95" spans="1:12" x14ac:dyDescent="0.25">
      <c r="A95" s="139">
        <v>15</v>
      </c>
      <c r="B95" s="62" t="s">
        <v>98</v>
      </c>
      <c r="C95" s="85" t="s">
        <v>13</v>
      </c>
      <c r="D95" s="85"/>
      <c r="E95" s="85">
        <v>20</v>
      </c>
      <c r="F95" s="86"/>
      <c r="G95" s="86"/>
      <c r="H95" s="86"/>
      <c r="I95" s="86"/>
      <c r="J95" s="86"/>
      <c r="K95" s="86"/>
      <c r="L95" s="86"/>
    </row>
    <row r="96" spans="1:12" x14ac:dyDescent="0.25">
      <c r="A96" s="139"/>
      <c r="B96" s="66" t="s">
        <v>15</v>
      </c>
      <c r="C96" s="2" t="s">
        <v>16</v>
      </c>
      <c r="D96" s="2">
        <v>1</v>
      </c>
      <c r="E96" s="2">
        <f>E95*D96</f>
        <v>20</v>
      </c>
      <c r="F96" s="67"/>
      <c r="G96" s="67"/>
      <c r="H96" s="67"/>
      <c r="I96" s="67"/>
      <c r="J96" s="67"/>
      <c r="K96" s="67"/>
      <c r="L96" s="67"/>
    </row>
    <row r="97" spans="1:12" x14ac:dyDescent="0.25">
      <c r="A97" s="139"/>
      <c r="B97" s="66" t="s">
        <v>99</v>
      </c>
      <c r="C97" s="2" t="s">
        <v>13</v>
      </c>
      <c r="D97" s="2">
        <v>1.05</v>
      </c>
      <c r="E97" s="2">
        <f>E95*D97</f>
        <v>21</v>
      </c>
      <c r="F97" s="67"/>
      <c r="G97" s="67"/>
      <c r="H97" s="67"/>
      <c r="I97" s="67"/>
      <c r="J97" s="67"/>
      <c r="K97" s="67"/>
      <c r="L97" s="67"/>
    </row>
    <row r="98" spans="1:12" x14ac:dyDescent="0.25">
      <c r="A98" s="139"/>
      <c r="B98" s="66" t="s">
        <v>100</v>
      </c>
      <c r="C98" s="2" t="s">
        <v>18</v>
      </c>
      <c r="D98" s="2">
        <v>10</v>
      </c>
      <c r="E98" s="2">
        <f>E95*D98</f>
        <v>200</v>
      </c>
      <c r="F98" s="67"/>
      <c r="G98" s="67"/>
      <c r="H98" s="67"/>
      <c r="I98" s="67"/>
      <c r="J98" s="67"/>
      <c r="K98" s="67"/>
      <c r="L98" s="67"/>
    </row>
    <row r="99" spans="1:12" x14ac:dyDescent="0.25">
      <c r="A99" s="139">
        <v>16</v>
      </c>
      <c r="B99" s="62" t="s">
        <v>75</v>
      </c>
      <c r="C99" s="64" t="s">
        <v>13</v>
      </c>
      <c r="D99" s="64"/>
      <c r="E99" s="64">
        <v>20.100000000000001</v>
      </c>
      <c r="F99" s="65"/>
      <c r="G99" s="65"/>
      <c r="H99" s="65"/>
      <c r="I99" s="65"/>
      <c r="J99" s="65"/>
      <c r="K99" s="65"/>
      <c r="L99" s="65"/>
    </row>
    <row r="100" spans="1:12" x14ac:dyDescent="0.25">
      <c r="A100" s="139"/>
      <c r="B100" s="66" t="s">
        <v>15</v>
      </c>
      <c r="C100" s="2" t="s">
        <v>16</v>
      </c>
      <c r="D100" s="2">
        <v>1</v>
      </c>
      <c r="E100" s="2">
        <f>E99*D100</f>
        <v>20.100000000000001</v>
      </c>
      <c r="F100" s="67"/>
      <c r="G100" s="67"/>
      <c r="H100" s="67"/>
      <c r="I100" s="67"/>
      <c r="J100" s="67"/>
      <c r="K100" s="67"/>
      <c r="L100" s="67"/>
    </row>
    <row r="101" spans="1:12" x14ac:dyDescent="0.25">
      <c r="A101" s="139"/>
      <c r="B101" s="66" t="s">
        <v>76</v>
      </c>
      <c r="C101" s="2" t="s">
        <v>13</v>
      </c>
      <c r="D101" s="2">
        <v>1.05</v>
      </c>
      <c r="E101" s="2">
        <f>E99*D101</f>
        <v>21.105000000000004</v>
      </c>
      <c r="F101" s="67"/>
      <c r="G101" s="67"/>
      <c r="H101" s="67"/>
      <c r="I101" s="67"/>
      <c r="J101" s="67"/>
      <c r="K101" s="67"/>
      <c r="L101" s="67"/>
    </row>
    <row r="102" spans="1:12" x14ac:dyDescent="0.25">
      <c r="A102" s="139"/>
      <c r="B102" s="66" t="s">
        <v>28</v>
      </c>
      <c r="C102" s="2" t="s">
        <v>18</v>
      </c>
      <c r="D102" s="2">
        <v>8</v>
      </c>
      <c r="E102" s="2">
        <f>E99*D102</f>
        <v>160.80000000000001</v>
      </c>
      <c r="F102" s="67"/>
      <c r="G102" s="67"/>
      <c r="H102" s="67"/>
      <c r="I102" s="67"/>
      <c r="J102" s="67"/>
      <c r="K102" s="67"/>
      <c r="L102" s="67"/>
    </row>
    <row r="103" spans="1:12" x14ac:dyDescent="0.25">
      <c r="A103" s="139"/>
      <c r="B103" s="66" t="s">
        <v>17</v>
      </c>
      <c r="C103" s="2" t="s">
        <v>16</v>
      </c>
      <c r="D103" s="2">
        <v>0.3</v>
      </c>
      <c r="E103" s="2">
        <f>E99*D103</f>
        <v>6.03</v>
      </c>
      <c r="F103" s="67"/>
      <c r="G103" s="67"/>
      <c r="H103" s="67"/>
      <c r="I103" s="67"/>
      <c r="J103" s="67"/>
      <c r="K103" s="67"/>
      <c r="L103" s="67"/>
    </row>
    <row r="104" spans="1:12" x14ac:dyDescent="0.25">
      <c r="A104" s="139">
        <v>17</v>
      </c>
      <c r="B104" s="62" t="s">
        <v>101</v>
      </c>
      <c r="C104" s="64" t="s">
        <v>19</v>
      </c>
      <c r="D104" s="64"/>
      <c r="E104" s="64">
        <v>20.5</v>
      </c>
      <c r="F104" s="65"/>
      <c r="G104" s="65"/>
      <c r="H104" s="65"/>
      <c r="I104" s="65"/>
      <c r="J104" s="65"/>
      <c r="K104" s="65"/>
      <c r="L104" s="65"/>
    </row>
    <row r="105" spans="1:12" x14ac:dyDescent="0.25">
      <c r="A105" s="139"/>
      <c r="B105" s="66" t="s">
        <v>15</v>
      </c>
      <c r="C105" s="2" t="s">
        <v>16</v>
      </c>
      <c r="D105" s="2">
        <v>1</v>
      </c>
      <c r="E105" s="2">
        <f>E104*D105</f>
        <v>20.5</v>
      </c>
      <c r="F105" s="67"/>
      <c r="G105" s="67"/>
      <c r="H105" s="67"/>
      <c r="I105" s="67"/>
      <c r="J105" s="67"/>
      <c r="K105" s="67"/>
      <c r="L105" s="67"/>
    </row>
    <row r="106" spans="1:12" x14ac:dyDescent="0.25">
      <c r="A106" s="139"/>
      <c r="B106" s="66" t="s">
        <v>77</v>
      </c>
      <c r="C106" s="2" t="s">
        <v>13</v>
      </c>
      <c r="D106" s="2">
        <v>0.06</v>
      </c>
      <c r="E106" s="2">
        <f>E104*D106</f>
        <v>1.23</v>
      </c>
      <c r="F106" s="67"/>
      <c r="G106" s="67"/>
      <c r="H106" s="67"/>
      <c r="I106" s="67"/>
      <c r="J106" s="67"/>
      <c r="K106" s="67"/>
      <c r="L106" s="67"/>
    </row>
    <row r="107" spans="1:12" x14ac:dyDescent="0.25">
      <c r="A107" s="139"/>
      <c r="B107" s="66" t="s">
        <v>28</v>
      </c>
      <c r="C107" s="2" t="s">
        <v>18</v>
      </c>
      <c r="D107" s="2">
        <v>0.8</v>
      </c>
      <c r="E107" s="2">
        <f>E104*D107</f>
        <v>16.400000000000002</v>
      </c>
      <c r="F107" s="67"/>
      <c r="G107" s="67"/>
      <c r="H107" s="67"/>
      <c r="I107" s="67"/>
      <c r="J107" s="67"/>
      <c r="K107" s="67"/>
      <c r="L107" s="67"/>
    </row>
    <row r="108" spans="1:12" ht="25.5" x14ac:dyDescent="0.25">
      <c r="A108" s="141">
        <v>18</v>
      </c>
      <c r="B108" s="62" t="s">
        <v>102</v>
      </c>
      <c r="C108" s="64" t="s">
        <v>13</v>
      </c>
      <c r="D108" s="64"/>
      <c r="E108" s="64">
        <v>9.1999999999999993</v>
      </c>
      <c r="F108" s="65"/>
      <c r="G108" s="65"/>
      <c r="H108" s="65"/>
      <c r="I108" s="65"/>
      <c r="J108" s="65"/>
      <c r="K108" s="65"/>
      <c r="L108" s="65"/>
    </row>
    <row r="109" spans="1:12" x14ac:dyDescent="0.25">
      <c r="A109" s="141"/>
      <c r="B109" s="66" t="s">
        <v>15</v>
      </c>
      <c r="C109" s="2" t="s">
        <v>16</v>
      </c>
      <c r="D109" s="2">
        <v>1</v>
      </c>
      <c r="E109" s="2">
        <f>E108*D109</f>
        <v>9.1999999999999993</v>
      </c>
      <c r="F109" s="67"/>
      <c r="G109" s="67"/>
      <c r="H109" s="67"/>
      <c r="I109" s="67"/>
      <c r="J109" s="67"/>
      <c r="K109" s="67"/>
      <c r="L109" s="67"/>
    </row>
    <row r="110" spans="1:12" x14ac:dyDescent="0.25">
      <c r="A110" s="142"/>
      <c r="B110" s="66" t="s">
        <v>69</v>
      </c>
      <c r="C110" s="2" t="s">
        <v>13</v>
      </c>
      <c r="D110" s="2">
        <v>1</v>
      </c>
      <c r="E110" s="2">
        <f>E108*D110</f>
        <v>9.1999999999999993</v>
      </c>
      <c r="F110" s="67"/>
      <c r="G110" s="67"/>
      <c r="H110" s="67"/>
      <c r="I110" s="67"/>
      <c r="J110" s="67"/>
      <c r="K110" s="67"/>
      <c r="L110" s="67"/>
    </row>
    <row r="111" spans="1:12" x14ac:dyDescent="0.25">
      <c r="A111" s="140">
        <v>19</v>
      </c>
      <c r="B111" s="87" t="s">
        <v>241</v>
      </c>
      <c r="C111" s="88" t="s">
        <v>21</v>
      </c>
      <c r="D111" s="88"/>
      <c r="E111" s="88">
        <v>2</v>
      </c>
      <c r="F111" s="89"/>
      <c r="G111" s="88"/>
      <c r="H111" s="88"/>
      <c r="I111" s="88"/>
      <c r="J111" s="88"/>
      <c r="K111" s="88"/>
      <c r="L111" s="88"/>
    </row>
    <row r="112" spans="1:12" x14ac:dyDescent="0.25">
      <c r="A112" s="141"/>
      <c r="B112" s="66" t="s">
        <v>15</v>
      </c>
      <c r="C112" s="2" t="s">
        <v>16</v>
      </c>
      <c r="D112" s="2">
        <v>1</v>
      </c>
      <c r="E112" s="64">
        <v>1</v>
      </c>
      <c r="F112" s="67"/>
      <c r="G112" s="2"/>
      <c r="H112" s="2"/>
      <c r="I112" s="2"/>
      <c r="J112" s="2"/>
      <c r="K112" s="2"/>
      <c r="L112" s="2"/>
    </row>
    <row r="113" spans="1:12" x14ac:dyDescent="0.25">
      <c r="A113" s="141"/>
      <c r="B113" s="90" t="s">
        <v>68</v>
      </c>
      <c r="C113" s="79" t="s">
        <v>21</v>
      </c>
      <c r="D113" s="8">
        <v>1</v>
      </c>
      <c r="E113" s="7">
        <f>E111*D113</f>
        <v>2</v>
      </c>
      <c r="F113" s="2"/>
      <c r="G113" s="2"/>
      <c r="H113" s="7"/>
      <c r="I113" s="7"/>
      <c r="J113" s="7"/>
      <c r="K113" s="7"/>
      <c r="L113" s="2"/>
    </row>
    <row r="114" spans="1:12" x14ac:dyDescent="0.25">
      <c r="A114" s="142"/>
      <c r="B114" s="90" t="s">
        <v>59</v>
      </c>
      <c r="C114" s="2" t="s">
        <v>16</v>
      </c>
      <c r="D114" s="8">
        <v>2.5</v>
      </c>
      <c r="E114" s="7">
        <f>E111*D114</f>
        <v>5</v>
      </c>
      <c r="F114" s="2"/>
      <c r="G114" s="2"/>
      <c r="H114" s="23"/>
      <c r="I114" s="23"/>
      <c r="J114" s="23"/>
      <c r="K114" s="23"/>
      <c r="L114" s="67"/>
    </row>
    <row r="115" spans="1:12" ht="25.5" x14ac:dyDescent="0.25">
      <c r="A115" s="144">
        <v>20</v>
      </c>
      <c r="B115" s="62" t="s">
        <v>37</v>
      </c>
      <c r="C115" s="63" t="s">
        <v>14</v>
      </c>
      <c r="D115" s="64"/>
      <c r="E115" s="64">
        <v>15</v>
      </c>
      <c r="F115" s="65"/>
      <c r="G115" s="65"/>
      <c r="H115" s="65"/>
      <c r="I115" s="65"/>
      <c r="J115" s="65"/>
      <c r="K115" s="65"/>
      <c r="L115" s="65"/>
    </row>
    <row r="116" spans="1:12" x14ac:dyDescent="0.25">
      <c r="A116" s="145"/>
      <c r="B116" s="66" t="s">
        <v>15</v>
      </c>
      <c r="C116" s="58" t="s">
        <v>16</v>
      </c>
      <c r="D116" s="2">
        <v>1</v>
      </c>
      <c r="E116" s="2">
        <f>E115*D116</f>
        <v>15</v>
      </c>
      <c r="F116" s="67"/>
      <c r="G116" s="67"/>
      <c r="H116" s="67"/>
      <c r="I116" s="67"/>
      <c r="J116" s="67"/>
      <c r="K116" s="67"/>
      <c r="L116" s="67"/>
    </row>
    <row r="117" spans="1:12" x14ac:dyDescent="0.25">
      <c r="A117" s="145"/>
      <c r="B117" s="66" t="s">
        <v>38</v>
      </c>
      <c r="C117" s="58" t="s">
        <v>22</v>
      </c>
      <c r="D117" s="2">
        <v>1.75</v>
      </c>
      <c r="E117" s="2">
        <f>E115*D117</f>
        <v>26.25</v>
      </c>
      <c r="F117" s="67"/>
      <c r="G117" s="67"/>
      <c r="H117" s="67"/>
      <c r="I117" s="67"/>
      <c r="J117" s="67"/>
      <c r="K117" s="67"/>
      <c r="L117" s="67"/>
    </row>
    <row r="118" spans="1:12" x14ac:dyDescent="0.25">
      <c r="A118" s="143" t="s">
        <v>29</v>
      </c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1:12" x14ac:dyDescent="0.25">
      <c r="A119" s="136">
        <v>1</v>
      </c>
      <c r="B119" s="62" t="s">
        <v>169</v>
      </c>
      <c r="C119" s="64" t="s">
        <v>13</v>
      </c>
      <c r="D119" s="2"/>
      <c r="E119" s="64">
        <v>19.3</v>
      </c>
      <c r="F119" s="67"/>
      <c r="G119" s="67"/>
      <c r="H119" s="67"/>
      <c r="I119" s="67"/>
      <c r="J119" s="67"/>
      <c r="K119" s="67"/>
      <c r="L119" s="67"/>
    </row>
    <row r="120" spans="1:12" x14ac:dyDescent="0.25">
      <c r="A120" s="137"/>
      <c r="B120" s="66" t="s">
        <v>15</v>
      </c>
      <c r="C120" s="2" t="s">
        <v>16</v>
      </c>
      <c r="D120" s="2">
        <v>1</v>
      </c>
      <c r="E120" s="2">
        <f>E119*D120</f>
        <v>19.3</v>
      </c>
      <c r="F120" s="67"/>
      <c r="G120" s="67"/>
      <c r="H120" s="67"/>
      <c r="I120" s="67"/>
      <c r="J120" s="67"/>
      <c r="K120" s="67"/>
      <c r="L120" s="67"/>
    </row>
    <row r="121" spans="1:12" x14ac:dyDescent="0.25">
      <c r="A121" s="137"/>
      <c r="B121" s="66" t="s">
        <v>24</v>
      </c>
      <c r="C121" s="2" t="s">
        <v>14</v>
      </c>
      <c r="D121" s="2">
        <v>3.2000000000000001E-2</v>
      </c>
      <c r="E121" s="2">
        <f>D121*E119</f>
        <v>0.61760000000000004</v>
      </c>
      <c r="F121" s="67"/>
      <c r="G121" s="67"/>
      <c r="H121" s="67"/>
      <c r="I121" s="67"/>
      <c r="J121" s="67"/>
      <c r="K121" s="67"/>
      <c r="L121" s="67"/>
    </row>
    <row r="122" spans="1:12" x14ac:dyDescent="0.25">
      <c r="A122" s="138"/>
      <c r="B122" s="66" t="s">
        <v>17</v>
      </c>
      <c r="C122" s="2" t="s">
        <v>16</v>
      </c>
      <c r="D122" s="2">
        <v>0.1</v>
      </c>
      <c r="E122" s="2">
        <f>E119*D122</f>
        <v>1.9300000000000002</v>
      </c>
      <c r="F122" s="67"/>
      <c r="G122" s="67"/>
      <c r="H122" s="67"/>
      <c r="I122" s="67"/>
      <c r="J122" s="67"/>
      <c r="K122" s="67"/>
      <c r="L122" s="67"/>
    </row>
    <row r="123" spans="1:12" x14ac:dyDescent="0.25">
      <c r="A123" s="136">
        <v>2</v>
      </c>
      <c r="B123" s="62" t="s">
        <v>170</v>
      </c>
      <c r="C123" s="64" t="s">
        <v>19</v>
      </c>
      <c r="D123" s="64"/>
      <c r="E123" s="64">
        <v>11.3</v>
      </c>
      <c r="F123" s="65"/>
      <c r="G123" s="65"/>
      <c r="H123" s="65"/>
      <c r="I123" s="65"/>
      <c r="J123" s="65"/>
      <c r="K123" s="65"/>
      <c r="L123" s="65"/>
    </row>
    <row r="124" spans="1:12" x14ac:dyDescent="0.25">
      <c r="A124" s="137"/>
      <c r="B124" s="66" t="s">
        <v>15</v>
      </c>
      <c r="C124" s="2" t="s">
        <v>16</v>
      </c>
      <c r="D124" s="2">
        <v>1</v>
      </c>
      <c r="E124" s="2">
        <f>E123*D124</f>
        <v>11.3</v>
      </c>
      <c r="F124" s="67"/>
      <c r="G124" s="67"/>
      <c r="H124" s="67"/>
      <c r="I124" s="67"/>
      <c r="J124" s="67"/>
      <c r="K124" s="67"/>
      <c r="L124" s="67"/>
    </row>
    <row r="125" spans="1:12" x14ac:dyDescent="0.25">
      <c r="A125" s="137"/>
      <c r="B125" s="66" t="s">
        <v>24</v>
      </c>
      <c r="C125" s="2" t="s">
        <v>14</v>
      </c>
      <c r="D125" s="2">
        <v>1.2E-2</v>
      </c>
      <c r="E125" s="2">
        <f>D125*E123</f>
        <v>0.1356</v>
      </c>
      <c r="F125" s="67"/>
      <c r="G125" s="67"/>
      <c r="H125" s="67"/>
      <c r="I125" s="67"/>
      <c r="J125" s="67"/>
      <c r="K125" s="67"/>
      <c r="L125" s="67"/>
    </row>
    <row r="126" spans="1:12" x14ac:dyDescent="0.25">
      <c r="A126" s="138"/>
      <c r="B126" s="66" t="s">
        <v>17</v>
      </c>
      <c r="C126" s="2" t="s">
        <v>16</v>
      </c>
      <c r="D126" s="2">
        <v>0.1</v>
      </c>
      <c r="E126" s="2">
        <f>E123*D126</f>
        <v>1.1300000000000001</v>
      </c>
      <c r="F126" s="67"/>
      <c r="G126" s="67"/>
      <c r="H126" s="67"/>
      <c r="I126" s="67"/>
      <c r="J126" s="67"/>
      <c r="K126" s="67"/>
      <c r="L126" s="67"/>
    </row>
    <row r="127" spans="1:12" x14ac:dyDescent="0.25">
      <c r="A127" s="144">
        <v>3</v>
      </c>
      <c r="B127" s="62" t="s">
        <v>284</v>
      </c>
      <c r="C127" s="64" t="s">
        <v>13</v>
      </c>
      <c r="D127" s="64"/>
      <c r="E127" s="64">
        <v>31</v>
      </c>
      <c r="F127" s="65"/>
      <c r="G127" s="65"/>
      <c r="H127" s="65"/>
      <c r="I127" s="65"/>
      <c r="J127" s="65"/>
      <c r="K127" s="65"/>
      <c r="L127" s="65"/>
    </row>
    <row r="128" spans="1:12" x14ac:dyDescent="0.25">
      <c r="A128" s="145"/>
      <c r="B128" s="66" t="s">
        <v>15</v>
      </c>
      <c r="C128" s="2" t="s">
        <v>16</v>
      </c>
      <c r="D128" s="2">
        <v>1</v>
      </c>
      <c r="E128" s="2">
        <f>E127*D128</f>
        <v>31</v>
      </c>
      <c r="F128" s="67"/>
      <c r="G128" s="67"/>
      <c r="H128" s="67"/>
      <c r="I128" s="67"/>
      <c r="J128" s="67"/>
      <c r="K128" s="67"/>
      <c r="L128" s="67"/>
    </row>
    <row r="129" spans="1:12" x14ac:dyDescent="0.25">
      <c r="A129" s="145"/>
      <c r="B129" s="66" t="s">
        <v>251</v>
      </c>
      <c r="C129" s="2" t="s">
        <v>20</v>
      </c>
      <c r="D129" s="2">
        <v>1.08</v>
      </c>
      <c r="E129" s="2">
        <f>E128*D129</f>
        <v>33.480000000000004</v>
      </c>
      <c r="F129" s="67"/>
      <c r="G129" s="67"/>
      <c r="H129" s="67"/>
      <c r="I129" s="67"/>
      <c r="J129" s="67"/>
      <c r="K129" s="67"/>
      <c r="L129" s="67"/>
    </row>
    <row r="130" spans="1:12" x14ac:dyDescent="0.25">
      <c r="A130" s="145"/>
      <c r="B130" s="66" t="s">
        <v>211</v>
      </c>
      <c r="C130" s="2" t="s">
        <v>20</v>
      </c>
      <c r="D130" s="2">
        <v>1.05</v>
      </c>
      <c r="E130" s="2">
        <f>E129*D130</f>
        <v>35.154000000000003</v>
      </c>
      <c r="F130" s="67"/>
      <c r="G130" s="67"/>
      <c r="H130" s="67"/>
      <c r="I130" s="67"/>
      <c r="J130" s="67"/>
      <c r="K130" s="67"/>
      <c r="L130" s="67"/>
    </row>
    <row r="131" spans="1:12" x14ac:dyDescent="0.25">
      <c r="A131" s="145"/>
      <c r="B131" s="66" t="s">
        <v>165</v>
      </c>
      <c r="C131" s="2" t="s">
        <v>21</v>
      </c>
      <c r="D131" s="2">
        <v>8</v>
      </c>
      <c r="E131" s="2">
        <f>D131*E127</f>
        <v>248</v>
      </c>
      <c r="F131" s="67"/>
      <c r="G131" s="67"/>
      <c r="H131" s="67"/>
      <c r="I131" s="67"/>
      <c r="J131" s="67"/>
      <c r="K131" s="67"/>
      <c r="L131" s="67"/>
    </row>
    <row r="132" spans="1:12" x14ac:dyDescent="0.25">
      <c r="A132" s="145"/>
      <c r="B132" s="66" t="s">
        <v>249</v>
      </c>
      <c r="C132" s="2" t="s">
        <v>21</v>
      </c>
      <c r="D132" s="2"/>
      <c r="E132" s="2">
        <v>3</v>
      </c>
      <c r="F132" s="67"/>
      <c r="G132" s="67"/>
      <c r="H132" s="67"/>
      <c r="I132" s="67"/>
      <c r="J132" s="67"/>
      <c r="K132" s="67"/>
      <c r="L132" s="67"/>
    </row>
    <row r="133" spans="1:12" x14ac:dyDescent="0.25">
      <c r="A133" s="145"/>
      <c r="B133" s="66" t="s">
        <v>17</v>
      </c>
      <c r="C133" s="2" t="s">
        <v>16</v>
      </c>
      <c r="D133" s="2">
        <v>1.5</v>
      </c>
      <c r="E133" s="2">
        <f>E127*D133</f>
        <v>46.5</v>
      </c>
      <c r="F133" s="67"/>
      <c r="G133" s="67"/>
      <c r="H133" s="67"/>
      <c r="I133" s="67"/>
      <c r="J133" s="67"/>
      <c r="K133" s="67"/>
      <c r="L133" s="67"/>
    </row>
    <row r="134" spans="1:12" ht="25.5" x14ac:dyDescent="0.25">
      <c r="A134" s="136">
        <v>4</v>
      </c>
      <c r="B134" s="62" t="s">
        <v>278</v>
      </c>
      <c r="C134" s="64" t="s">
        <v>20</v>
      </c>
      <c r="D134" s="64"/>
      <c r="E134" s="64">
        <v>13.5</v>
      </c>
      <c r="F134" s="65"/>
      <c r="G134" s="65"/>
      <c r="H134" s="65"/>
      <c r="I134" s="65"/>
      <c r="J134" s="65"/>
      <c r="K134" s="65"/>
      <c r="L134" s="65"/>
    </row>
    <row r="135" spans="1:12" x14ac:dyDescent="0.25">
      <c r="A135" s="137"/>
      <c r="B135" s="66" t="s">
        <v>15</v>
      </c>
      <c r="C135" s="2" t="s">
        <v>16</v>
      </c>
      <c r="D135" s="2">
        <v>1</v>
      </c>
      <c r="E135" s="2">
        <f>E134*D135</f>
        <v>13.5</v>
      </c>
      <c r="F135" s="67"/>
      <c r="G135" s="67"/>
      <c r="H135" s="67"/>
      <c r="I135" s="67"/>
      <c r="J135" s="67"/>
      <c r="K135" s="67"/>
      <c r="L135" s="67"/>
    </row>
    <row r="136" spans="1:12" x14ac:dyDescent="0.25">
      <c r="A136" s="137"/>
      <c r="B136" s="66" t="s">
        <v>279</v>
      </c>
      <c r="C136" s="2" t="s">
        <v>20</v>
      </c>
      <c r="D136" s="2">
        <v>1.08</v>
      </c>
      <c r="E136" s="2">
        <f>E134*D136</f>
        <v>14.580000000000002</v>
      </c>
      <c r="F136" s="67"/>
      <c r="G136" s="67"/>
      <c r="H136" s="67"/>
      <c r="I136" s="67"/>
      <c r="J136" s="67"/>
      <c r="K136" s="67"/>
      <c r="L136" s="67"/>
    </row>
    <row r="137" spans="1:12" x14ac:dyDescent="0.25">
      <c r="A137" s="137"/>
      <c r="B137" s="66" t="s">
        <v>165</v>
      </c>
      <c r="C137" s="2" t="s">
        <v>21</v>
      </c>
      <c r="D137" s="2">
        <v>8</v>
      </c>
      <c r="E137" s="2">
        <f>D137*E134</f>
        <v>108</v>
      </c>
      <c r="F137" s="67"/>
      <c r="G137" s="67"/>
      <c r="H137" s="67"/>
      <c r="I137" s="67"/>
      <c r="J137" s="67"/>
      <c r="K137" s="67"/>
      <c r="L137" s="67"/>
    </row>
    <row r="138" spans="1:12" x14ac:dyDescent="0.25">
      <c r="A138" s="138"/>
      <c r="B138" s="66" t="s">
        <v>17</v>
      </c>
      <c r="C138" s="2" t="s">
        <v>16</v>
      </c>
      <c r="D138" s="2">
        <v>0.5</v>
      </c>
      <c r="E138" s="2">
        <f>E134*D138</f>
        <v>6.75</v>
      </c>
      <c r="F138" s="67"/>
      <c r="G138" s="67"/>
      <c r="H138" s="67"/>
      <c r="I138" s="67"/>
      <c r="J138" s="67"/>
      <c r="K138" s="67"/>
      <c r="L138" s="67"/>
    </row>
    <row r="139" spans="1:12" ht="25.5" x14ac:dyDescent="0.25">
      <c r="A139" s="136">
        <v>5</v>
      </c>
      <c r="B139" s="62" t="s">
        <v>280</v>
      </c>
      <c r="C139" s="64" t="s">
        <v>19</v>
      </c>
      <c r="D139" s="64"/>
      <c r="E139" s="64">
        <v>18.2</v>
      </c>
      <c r="F139" s="65"/>
      <c r="G139" s="65"/>
      <c r="H139" s="65"/>
      <c r="I139" s="65"/>
      <c r="J139" s="65"/>
      <c r="K139" s="65"/>
      <c r="L139" s="65"/>
    </row>
    <row r="140" spans="1:12" x14ac:dyDescent="0.25">
      <c r="A140" s="137"/>
      <c r="B140" s="66" t="s">
        <v>15</v>
      </c>
      <c r="C140" s="2" t="s">
        <v>16</v>
      </c>
      <c r="D140" s="2">
        <v>1</v>
      </c>
      <c r="E140" s="2">
        <f>E139*D140</f>
        <v>18.2</v>
      </c>
      <c r="F140" s="67"/>
      <c r="G140" s="67"/>
      <c r="H140" s="67"/>
      <c r="I140" s="67"/>
      <c r="J140" s="67"/>
      <c r="K140" s="67"/>
      <c r="L140" s="67"/>
    </row>
    <row r="141" spans="1:12" x14ac:dyDescent="0.25">
      <c r="A141" s="137"/>
      <c r="B141" s="66" t="s">
        <v>281</v>
      </c>
      <c r="C141" s="2" t="s">
        <v>20</v>
      </c>
      <c r="D141" s="2">
        <v>0.4</v>
      </c>
      <c r="E141" s="2">
        <f>E139*D141</f>
        <v>7.28</v>
      </c>
      <c r="F141" s="67"/>
      <c r="G141" s="67"/>
      <c r="H141" s="67"/>
      <c r="I141" s="67"/>
      <c r="J141" s="67"/>
      <c r="K141" s="67"/>
      <c r="L141" s="67"/>
    </row>
    <row r="142" spans="1:12" x14ac:dyDescent="0.25">
      <c r="A142" s="137"/>
      <c r="B142" s="66" t="s">
        <v>165</v>
      </c>
      <c r="C142" s="2" t="s">
        <v>21</v>
      </c>
      <c r="D142" s="2">
        <v>8</v>
      </c>
      <c r="E142" s="2">
        <f>D142*E139</f>
        <v>145.6</v>
      </c>
      <c r="F142" s="67"/>
      <c r="G142" s="67"/>
      <c r="H142" s="67"/>
      <c r="I142" s="67"/>
      <c r="J142" s="67"/>
      <c r="K142" s="67"/>
      <c r="L142" s="67"/>
    </row>
    <row r="143" spans="1:12" ht="25.5" customHeight="1" x14ac:dyDescent="0.25">
      <c r="A143" s="138"/>
      <c r="B143" s="66" t="s">
        <v>17</v>
      </c>
      <c r="C143" s="2" t="s">
        <v>16</v>
      </c>
      <c r="D143" s="2">
        <v>0.5</v>
      </c>
      <c r="E143" s="2">
        <f>E139*D143</f>
        <v>9.1</v>
      </c>
      <c r="F143" s="67"/>
      <c r="G143" s="67"/>
      <c r="H143" s="67"/>
      <c r="I143" s="67"/>
      <c r="J143" s="67"/>
      <c r="K143" s="67"/>
      <c r="L143" s="67"/>
    </row>
    <row r="144" spans="1:12" x14ac:dyDescent="0.25">
      <c r="A144" s="136">
        <v>6</v>
      </c>
      <c r="B144" s="61" t="s">
        <v>146</v>
      </c>
      <c r="C144" s="64" t="s">
        <v>19</v>
      </c>
      <c r="D144" s="64"/>
      <c r="E144" s="64">
        <v>23</v>
      </c>
      <c r="F144" s="65"/>
      <c r="G144" s="65"/>
      <c r="H144" s="65"/>
      <c r="I144" s="65"/>
      <c r="J144" s="65"/>
      <c r="K144" s="65"/>
      <c r="L144" s="65"/>
    </row>
    <row r="145" spans="1:12" x14ac:dyDescent="0.25">
      <c r="A145" s="137"/>
      <c r="B145" s="66" t="s">
        <v>15</v>
      </c>
      <c r="C145" s="2" t="s">
        <v>16</v>
      </c>
      <c r="D145" s="2">
        <v>1</v>
      </c>
      <c r="E145" s="2">
        <v>3</v>
      </c>
      <c r="F145" s="67"/>
      <c r="G145" s="67"/>
      <c r="H145" s="67"/>
      <c r="I145" s="67"/>
      <c r="J145" s="67"/>
      <c r="K145" s="67"/>
      <c r="L145" s="67"/>
    </row>
    <row r="146" spans="1:12" x14ac:dyDescent="0.25">
      <c r="A146" s="137"/>
      <c r="B146" s="66" t="s">
        <v>250</v>
      </c>
      <c r="C146" s="2" t="s">
        <v>19</v>
      </c>
      <c r="D146" s="2"/>
      <c r="E146" s="2">
        <v>15</v>
      </c>
      <c r="F146" s="67"/>
      <c r="G146" s="67"/>
      <c r="H146" s="67"/>
      <c r="I146" s="67"/>
      <c r="J146" s="67"/>
      <c r="K146" s="67"/>
      <c r="L146" s="67"/>
    </row>
    <row r="147" spans="1:12" x14ac:dyDescent="0.25">
      <c r="A147" s="137"/>
      <c r="B147" s="66" t="s">
        <v>159</v>
      </c>
      <c r="C147" s="2" t="s">
        <v>19</v>
      </c>
      <c r="D147" s="2"/>
      <c r="E147" s="2">
        <v>8</v>
      </c>
      <c r="F147" s="67"/>
      <c r="G147" s="67"/>
      <c r="H147" s="67"/>
      <c r="I147" s="67"/>
      <c r="J147" s="67"/>
      <c r="K147" s="67"/>
      <c r="L147" s="67"/>
    </row>
    <row r="148" spans="1:12" x14ac:dyDescent="0.25">
      <c r="A148" s="137"/>
      <c r="B148" s="66" t="s">
        <v>206</v>
      </c>
      <c r="C148" s="2" t="s">
        <v>21</v>
      </c>
      <c r="D148" s="2"/>
      <c r="E148" s="2">
        <v>1</v>
      </c>
      <c r="F148" s="67"/>
      <c r="G148" s="67"/>
      <c r="H148" s="67"/>
      <c r="I148" s="67"/>
      <c r="J148" s="67"/>
      <c r="K148" s="67"/>
      <c r="L148" s="67"/>
    </row>
    <row r="149" spans="1:12" x14ac:dyDescent="0.25">
      <c r="A149" s="138"/>
      <c r="B149" s="66" t="s">
        <v>17</v>
      </c>
      <c r="C149" s="2" t="s">
        <v>16</v>
      </c>
      <c r="D149" s="2">
        <v>1</v>
      </c>
      <c r="E149" s="2">
        <f>D149*E144</f>
        <v>23</v>
      </c>
      <c r="F149" s="67"/>
      <c r="G149" s="67"/>
      <c r="H149" s="67"/>
      <c r="I149" s="67"/>
      <c r="J149" s="67"/>
      <c r="K149" s="67"/>
      <c r="L149" s="67"/>
    </row>
    <row r="150" spans="1:12" x14ac:dyDescent="0.25">
      <c r="A150" s="3"/>
      <c r="B150" s="11" t="s">
        <v>7</v>
      </c>
      <c r="C150" s="12"/>
      <c r="D150" s="13"/>
      <c r="E150" s="14"/>
      <c r="F150" s="15"/>
      <c r="G150" s="15">
        <f>SUM(G9:G149)</f>
        <v>0</v>
      </c>
      <c r="H150" s="15"/>
      <c r="I150" s="15"/>
      <c r="J150" s="15"/>
      <c r="K150" s="15"/>
      <c r="L150" s="15">
        <f>SUM(L9:L149)</f>
        <v>0</v>
      </c>
    </row>
    <row r="151" spans="1:12" x14ac:dyDescent="0.25">
      <c r="A151" s="3"/>
      <c r="B151" s="6" t="s">
        <v>30</v>
      </c>
      <c r="C151" s="16">
        <v>0.05</v>
      </c>
      <c r="D151" s="13"/>
      <c r="E151" s="14"/>
      <c r="F151" s="15"/>
      <c r="G151" s="15"/>
      <c r="H151" s="15"/>
      <c r="I151" s="15"/>
      <c r="J151" s="15"/>
      <c r="K151" s="15"/>
      <c r="L151" s="7">
        <f>G150*C151</f>
        <v>0</v>
      </c>
    </row>
    <row r="152" spans="1:12" x14ac:dyDescent="0.25">
      <c r="A152" s="3"/>
      <c r="B152" s="17" t="s">
        <v>7</v>
      </c>
      <c r="C152" s="16"/>
      <c r="D152" s="13"/>
      <c r="E152" s="14"/>
      <c r="F152" s="15"/>
      <c r="G152" s="15"/>
      <c r="H152" s="15"/>
      <c r="I152" s="15"/>
      <c r="J152" s="15"/>
      <c r="K152" s="15"/>
      <c r="L152" s="7">
        <f>L151+L150</f>
        <v>0</v>
      </c>
    </row>
    <row r="153" spans="1:12" x14ac:dyDescent="0.25">
      <c r="A153" s="3"/>
      <c r="B153" s="18" t="s">
        <v>31</v>
      </c>
      <c r="C153" s="19">
        <v>0.1</v>
      </c>
      <c r="D153" s="13"/>
      <c r="E153" s="14"/>
      <c r="F153" s="15"/>
      <c r="G153" s="15"/>
      <c r="H153" s="15"/>
      <c r="I153" s="15"/>
      <c r="J153" s="15"/>
      <c r="K153" s="15"/>
      <c r="L153" s="7">
        <f>L152*C153</f>
        <v>0</v>
      </c>
    </row>
    <row r="154" spans="1:12" x14ac:dyDescent="0.25">
      <c r="A154" s="3"/>
      <c r="B154" s="17" t="s">
        <v>7</v>
      </c>
      <c r="C154" s="19"/>
      <c r="D154" s="13"/>
      <c r="E154" s="14"/>
      <c r="F154" s="15"/>
      <c r="G154" s="15"/>
      <c r="H154" s="15"/>
      <c r="I154" s="15"/>
      <c r="J154" s="15"/>
      <c r="K154" s="15"/>
      <c r="L154" s="7">
        <f>L153+L152</f>
        <v>0</v>
      </c>
    </row>
    <row r="155" spans="1:12" x14ac:dyDescent="0.25">
      <c r="A155" s="3"/>
      <c r="B155" s="20" t="s">
        <v>32</v>
      </c>
      <c r="C155" s="16">
        <v>0.08</v>
      </c>
      <c r="D155" s="6"/>
      <c r="E155" s="21"/>
      <c r="F155" s="20"/>
      <c r="G155" s="22"/>
      <c r="H155" s="22"/>
      <c r="I155" s="22"/>
      <c r="J155" s="22"/>
      <c r="K155" s="22"/>
      <c r="L155" s="23">
        <f>L154*C155</f>
        <v>0</v>
      </c>
    </row>
    <row r="156" spans="1:12" x14ac:dyDescent="0.25">
      <c r="A156" s="3"/>
      <c r="B156" s="17" t="s">
        <v>7</v>
      </c>
      <c r="C156" s="24"/>
      <c r="D156" s="24"/>
      <c r="E156" s="24"/>
      <c r="F156" s="24"/>
      <c r="G156" s="25"/>
      <c r="H156" s="25"/>
      <c r="I156" s="25"/>
      <c r="J156" s="25"/>
      <c r="K156" s="25"/>
      <c r="L156" s="8">
        <f>SUM(L154:L155)</f>
        <v>0</v>
      </c>
    </row>
    <row r="157" spans="1:12" x14ac:dyDescent="0.25">
      <c r="A157" s="3"/>
      <c r="B157" s="26" t="s">
        <v>33</v>
      </c>
      <c r="C157" s="27">
        <v>0.05</v>
      </c>
      <c r="D157" s="28"/>
      <c r="E157" s="28"/>
      <c r="F157" s="28"/>
      <c r="G157" s="28"/>
      <c r="H157" s="28"/>
      <c r="I157" s="28"/>
      <c r="J157" s="28"/>
      <c r="K157" s="28"/>
      <c r="L157" s="8">
        <f>L156*C157</f>
        <v>0</v>
      </c>
    </row>
    <row r="158" spans="1:12" x14ac:dyDescent="0.25">
      <c r="A158" s="3"/>
      <c r="B158" s="17" t="s">
        <v>7</v>
      </c>
      <c r="C158" s="29"/>
      <c r="D158" s="28"/>
      <c r="E158" s="28"/>
      <c r="F158" s="28"/>
      <c r="G158" s="28"/>
      <c r="H158" s="28"/>
      <c r="I158" s="28"/>
      <c r="J158" s="28"/>
      <c r="K158" s="28"/>
      <c r="L158" s="8">
        <f>SUM(L156:L157)</f>
        <v>0</v>
      </c>
    </row>
    <row r="159" spans="1:12" x14ac:dyDescent="0.25">
      <c r="A159" s="3"/>
      <c r="B159" s="26" t="s">
        <v>34</v>
      </c>
      <c r="C159" s="27">
        <v>0.18</v>
      </c>
      <c r="D159" s="28"/>
      <c r="E159" s="28"/>
      <c r="F159" s="28"/>
      <c r="G159" s="28"/>
      <c r="H159" s="28"/>
      <c r="I159" s="28"/>
      <c r="J159" s="28"/>
      <c r="K159" s="28"/>
      <c r="L159" s="8">
        <f>L158*C159</f>
        <v>0</v>
      </c>
    </row>
    <row r="160" spans="1:12" x14ac:dyDescent="0.25">
      <c r="A160" s="3"/>
      <c r="B160" s="28" t="s">
        <v>35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30">
        <f>L159+L158</f>
        <v>0</v>
      </c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</sheetData>
  <autoFilter ref="B6:L160" xr:uid="{00000000-0009-0000-0000-000001000000}">
    <filterColumn colId="2" showButton="0"/>
    <filterColumn colId="4" showButton="0"/>
    <filterColumn colId="6" showButton="0"/>
    <filterColumn colId="8" showButton="0"/>
  </autoFilter>
  <mergeCells count="45">
    <mergeCell ref="A10:A11"/>
    <mergeCell ref="A18:A19"/>
    <mergeCell ref="A23:L23"/>
    <mergeCell ref="A36:A40"/>
    <mergeCell ref="A12:A13"/>
    <mergeCell ref="A14:A15"/>
    <mergeCell ref="A16:A17"/>
    <mergeCell ref="A24:A26"/>
    <mergeCell ref="A27:A35"/>
    <mergeCell ref="A67:A70"/>
    <mergeCell ref="A108:A110"/>
    <mergeCell ref="A115:A117"/>
    <mergeCell ref="A41:A45"/>
    <mergeCell ref="A20:A22"/>
    <mergeCell ref="A104:A107"/>
    <mergeCell ref="A83:A88"/>
    <mergeCell ref="A99:A103"/>
    <mergeCell ref="A89:A94"/>
    <mergeCell ref="A55:A57"/>
    <mergeCell ref="A58:A61"/>
    <mergeCell ref="A62:A66"/>
    <mergeCell ref="A46:A54"/>
    <mergeCell ref="A144:A149"/>
    <mergeCell ref="A95:A98"/>
    <mergeCell ref="A123:A126"/>
    <mergeCell ref="A119:A122"/>
    <mergeCell ref="A71:A74"/>
    <mergeCell ref="A79:A82"/>
    <mergeCell ref="A75:A78"/>
    <mergeCell ref="A139:A143"/>
    <mergeCell ref="A134:A138"/>
    <mergeCell ref="A111:A114"/>
    <mergeCell ref="A118:L118"/>
    <mergeCell ref="A127:A133"/>
    <mergeCell ref="J6:K6"/>
    <mergeCell ref="L6:L7"/>
    <mergeCell ref="A9:L9"/>
    <mergeCell ref="H6:I6"/>
    <mergeCell ref="A6:A7"/>
    <mergeCell ref="B2:D2"/>
    <mergeCell ref="D4:F4"/>
    <mergeCell ref="B6:B7"/>
    <mergeCell ref="C6:C7"/>
    <mergeCell ref="D6:E6"/>
    <mergeCell ref="F6:G6"/>
  </mergeCells>
  <conditionalFormatting sqref="C113:D113">
    <cfRule type="cellIs" dxfId="1" priority="2" stopIfTrue="1" operator="equal">
      <formula>0</formula>
    </cfRule>
  </conditionalFormatting>
  <conditionalFormatting sqref="D11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68"/>
  <sheetViews>
    <sheetView topLeftCell="A201" workbookViewId="0">
      <selection activeCell="F202" sqref="F202:L245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60" customWidth="1"/>
    <col min="4" max="4" width="10.42578125" style="60" customWidth="1"/>
    <col min="5" max="11" width="9.140625" style="60"/>
    <col min="12" max="12" width="18.42578125" style="60" customWidth="1"/>
    <col min="13" max="16384" width="9.140625" style="9"/>
  </cols>
  <sheetData>
    <row r="2" spans="1:12" ht="65.25" customHeight="1" x14ac:dyDescent="0.25">
      <c r="B2" s="124" t="s">
        <v>283</v>
      </c>
      <c r="C2" s="124"/>
      <c r="D2" s="124"/>
      <c r="E2" s="124"/>
      <c r="F2" s="124"/>
    </row>
    <row r="4" spans="1:12" x14ac:dyDescent="0.25">
      <c r="D4" s="125" t="s">
        <v>12</v>
      </c>
      <c r="E4" s="125"/>
      <c r="F4" s="125"/>
    </row>
    <row r="6" spans="1:12" ht="50.25" customHeight="1" x14ac:dyDescent="0.25">
      <c r="A6" s="135" t="s">
        <v>9</v>
      </c>
      <c r="B6" s="126" t="s">
        <v>0</v>
      </c>
      <c r="C6" s="126" t="s">
        <v>1</v>
      </c>
      <c r="D6" s="128" t="s">
        <v>2</v>
      </c>
      <c r="E6" s="129"/>
      <c r="F6" s="128" t="s">
        <v>5</v>
      </c>
      <c r="G6" s="129"/>
      <c r="H6" s="128" t="s">
        <v>8</v>
      </c>
      <c r="I6" s="129"/>
      <c r="J6" s="130" t="s">
        <v>10</v>
      </c>
      <c r="K6" s="131"/>
      <c r="L6" s="126" t="s">
        <v>7</v>
      </c>
    </row>
    <row r="7" spans="1:12" ht="80.25" customHeight="1" x14ac:dyDescent="0.25">
      <c r="A7" s="135"/>
      <c r="B7" s="127"/>
      <c r="C7" s="12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27"/>
    </row>
    <row r="8" spans="1:12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</row>
    <row r="9" spans="1:12" x14ac:dyDescent="0.25">
      <c r="A9" s="157" t="s">
        <v>87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</row>
    <row r="10" spans="1:12" x14ac:dyDescent="0.25">
      <c r="A10" s="153">
        <v>1</v>
      </c>
      <c r="B10" s="61" t="s">
        <v>88</v>
      </c>
      <c r="C10" s="64" t="s">
        <v>13</v>
      </c>
      <c r="D10" s="2"/>
      <c r="E10" s="2">
        <v>98.75</v>
      </c>
      <c r="F10" s="2"/>
      <c r="G10" s="2"/>
      <c r="H10" s="2"/>
      <c r="I10" s="2"/>
      <c r="J10" s="2"/>
      <c r="K10" s="2"/>
      <c r="L10" s="2"/>
    </row>
    <row r="11" spans="1:12" x14ac:dyDescent="0.25">
      <c r="A11" s="156"/>
      <c r="B11" s="66" t="s">
        <v>15</v>
      </c>
      <c r="C11" s="2" t="s">
        <v>16</v>
      </c>
      <c r="D11" s="2">
        <v>1</v>
      </c>
      <c r="E11" s="2">
        <f>E10*D11</f>
        <v>98.75</v>
      </c>
      <c r="F11" s="2"/>
      <c r="G11" s="2"/>
      <c r="H11" s="2"/>
      <c r="I11" s="57"/>
      <c r="J11" s="2"/>
      <c r="K11" s="2"/>
      <c r="L11" s="57"/>
    </row>
    <row r="12" spans="1:12" x14ac:dyDescent="0.25">
      <c r="A12" s="154"/>
      <c r="B12" s="66" t="s">
        <v>95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2" t="s">
        <v>11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4"/>
    </row>
    <row r="14" spans="1:12" x14ac:dyDescent="0.25">
      <c r="A14" s="153">
        <v>1</v>
      </c>
      <c r="B14" s="62" t="s">
        <v>217</v>
      </c>
      <c r="C14" s="63" t="s">
        <v>20</v>
      </c>
      <c r="D14" s="64"/>
      <c r="E14" s="64">
        <v>21.6</v>
      </c>
      <c r="F14" s="65"/>
      <c r="G14" s="65"/>
      <c r="H14" s="65"/>
      <c r="I14" s="65"/>
      <c r="J14" s="65"/>
      <c r="K14" s="65"/>
      <c r="L14" s="65"/>
    </row>
    <row r="15" spans="1:12" x14ac:dyDescent="0.25">
      <c r="A15" s="156"/>
      <c r="B15" s="66" t="s">
        <v>15</v>
      </c>
      <c r="C15" s="58" t="s">
        <v>16</v>
      </c>
      <c r="D15" s="2">
        <v>1</v>
      </c>
      <c r="E15" s="2">
        <f>E14*D15</f>
        <v>21.6</v>
      </c>
      <c r="F15" s="67"/>
      <c r="G15" s="67"/>
      <c r="H15" s="67"/>
      <c r="I15" s="67"/>
      <c r="J15" s="67"/>
      <c r="K15" s="67"/>
      <c r="L15" s="67"/>
    </row>
    <row r="16" spans="1:12" x14ac:dyDescent="0.25">
      <c r="A16" s="154"/>
      <c r="B16" s="66" t="s">
        <v>157</v>
      </c>
      <c r="C16" s="58" t="s">
        <v>104</v>
      </c>
      <c r="D16" s="2"/>
      <c r="E16" s="2">
        <v>1</v>
      </c>
      <c r="F16" s="67"/>
      <c r="G16" s="67"/>
      <c r="H16" s="67"/>
      <c r="I16" s="67"/>
      <c r="J16" s="67"/>
      <c r="K16" s="67"/>
      <c r="L16" s="67"/>
    </row>
    <row r="17" spans="1:12" x14ac:dyDescent="0.25">
      <c r="A17" s="153">
        <v>2</v>
      </c>
      <c r="B17" s="62" t="s">
        <v>246</v>
      </c>
      <c r="C17" s="63" t="s">
        <v>20</v>
      </c>
      <c r="D17" s="64"/>
      <c r="E17" s="64">
        <v>54</v>
      </c>
      <c r="F17" s="65"/>
      <c r="G17" s="65"/>
      <c r="H17" s="65"/>
      <c r="I17" s="65"/>
      <c r="J17" s="65"/>
      <c r="K17" s="65"/>
      <c r="L17" s="65"/>
    </row>
    <row r="18" spans="1:12" x14ac:dyDescent="0.25">
      <c r="A18" s="154"/>
      <c r="B18" s="66" t="s">
        <v>15</v>
      </c>
      <c r="C18" s="58" t="s">
        <v>16</v>
      </c>
      <c r="D18" s="2">
        <v>1</v>
      </c>
      <c r="E18" s="2">
        <f>E17*D18</f>
        <v>54</v>
      </c>
      <c r="F18" s="67"/>
      <c r="G18" s="67"/>
      <c r="H18" s="67"/>
      <c r="I18" s="67"/>
      <c r="J18" s="67"/>
      <c r="K18" s="67"/>
      <c r="L18" s="67"/>
    </row>
    <row r="19" spans="1:12" x14ac:dyDescent="0.25">
      <c r="A19" s="153">
        <v>4</v>
      </c>
      <c r="B19" s="62" t="s">
        <v>227</v>
      </c>
      <c r="C19" s="63" t="s">
        <v>20</v>
      </c>
      <c r="D19" s="64"/>
      <c r="E19" s="64">
        <v>0.32</v>
      </c>
      <c r="F19" s="65"/>
      <c r="G19" s="65"/>
      <c r="H19" s="65"/>
      <c r="I19" s="65"/>
      <c r="J19" s="65"/>
      <c r="K19" s="65"/>
      <c r="L19" s="65"/>
    </row>
    <row r="20" spans="1:12" x14ac:dyDescent="0.25">
      <c r="A20" s="154"/>
      <c r="B20" s="66" t="s">
        <v>15</v>
      </c>
      <c r="C20" s="58" t="s">
        <v>16</v>
      </c>
      <c r="D20" s="2">
        <v>1</v>
      </c>
      <c r="E20" s="2">
        <f>E19*D20</f>
        <v>0.32</v>
      </c>
      <c r="F20" s="67"/>
      <c r="G20" s="67"/>
      <c r="H20" s="67"/>
      <c r="I20" s="67"/>
      <c r="J20" s="67"/>
      <c r="K20" s="67"/>
      <c r="L20" s="67"/>
    </row>
    <row r="21" spans="1:12" ht="25.5" x14ac:dyDescent="0.25">
      <c r="A21" s="144">
        <v>5</v>
      </c>
      <c r="B21" s="62" t="s">
        <v>37</v>
      </c>
      <c r="C21" s="63" t="s">
        <v>14</v>
      </c>
      <c r="D21" s="64"/>
      <c r="E21" s="64">
        <v>8.4</v>
      </c>
      <c r="F21" s="65"/>
      <c r="G21" s="65"/>
      <c r="H21" s="65"/>
      <c r="I21" s="65"/>
      <c r="J21" s="65"/>
      <c r="K21" s="65"/>
      <c r="L21" s="65"/>
    </row>
    <row r="22" spans="1:12" x14ac:dyDescent="0.25">
      <c r="A22" s="145"/>
      <c r="B22" s="66" t="s">
        <v>15</v>
      </c>
      <c r="C22" s="58" t="s">
        <v>16</v>
      </c>
      <c r="D22" s="2">
        <v>1</v>
      </c>
      <c r="E22" s="2">
        <f>E21*D22</f>
        <v>8.4</v>
      </c>
      <c r="F22" s="67"/>
      <c r="G22" s="67"/>
      <c r="H22" s="67"/>
      <c r="I22" s="67"/>
      <c r="J22" s="67"/>
      <c r="K22" s="67"/>
      <c r="L22" s="67"/>
    </row>
    <row r="23" spans="1:12" x14ac:dyDescent="0.25">
      <c r="A23" s="146"/>
      <c r="B23" s="66" t="s">
        <v>38</v>
      </c>
      <c r="C23" s="58" t="s">
        <v>22</v>
      </c>
      <c r="D23" s="2">
        <v>1.75</v>
      </c>
      <c r="E23" s="2">
        <f>E21*D23</f>
        <v>14.700000000000001</v>
      </c>
      <c r="F23" s="67"/>
      <c r="G23" s="67"/>
      <c r="H23" s="67"/>
      <c r="I23" s="67"/>
      <c r="J23" s="67"/>
      <c r="K23" s="67"/>
      <c r="L23" s="67"/>
    </row>
    <row r="24" spans="1:12" x14ac:dyDescent="0.25">
      <c r="A24" s="147" t="s">
        <v>266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144">
        <v>1</v>
      </c>
      <c r="B25" s="62" t="s">
        <v>275</v>
      </c>
      <c r="C25" s="64" t="s">
        <v>13</v>
      </c>
      <c r="D25" s="64"/>
      <c r="E25" s="64">
        <v>36</v>
      </c>
      <c r="F25" s="65"/>
      <c r="G25" s="65"/>
      <c r="H25" s="65"/>
      <c r="I25" s="65"/>
      <c r="J25" s="65"/>
      <c r="K25" s="65"/>
      <c r="L25" s="65"/>
    </row>
    <row r="26" spans="1:12" x14ac:dyDescent="0.25">
      <c r="A26" s="145"/>
      <c r="B26" s="66" t="s">
        <v>15</v>
      </c>
      <c r="C26" s="2" t="s">
        <v>16</v>
      </c>
      <c r="D26" s="2">
        <v>1</v>
      </c>
      <c r="E26" s="2">
        <f>E25*D26</f>
        <v>36</v>
      </c>
      <c r="F26" s="67"/>
      <c r="G26" s="67"/>
      <c r="H26" s="67"/>
      <c r="I26" s="67"/>
      <c r="J26" s="67"/>
      <c r="K26" s="67"/>
      <c r="L26" s="67"/>
    </row>
    <row r="27" spans="1:12" x14ac:dyDescent="0.25">
      <c r="A27" s="145"/>
      <c r="B27" s="66" t="s">
        <v>157</v>
      </c>
      <c r="C27" s="58" t="s">
        <v>104</v>
      </c>
      <c r="D27" s="2"/>
      <c r="E27" s="2">
        <v>2</v>
      </c>
      <c r="F27" s="67"/>
      <c r="G27" s="67"/>
      <c r="H27" s="67"/>
      <c r="I27" s="67"/>
      <c r="J27" s="67"/>
      <c r="K27" s="67"/>
      <c r="L27" s="67"/>
    </row>
    <row r="28" spans="1:12" x14ac:dyDescent="0.25">
      <c r="A28" s="145"/>
      <c r="B28" s="66" t="s">
        <v>267</v>
      </c>
      <c r="C28" s="2" t="s">
        <v>22</v>
      </c>
      <c r="D28" s="2" t="s">
        <v>268</v>
      </c>
      <c r="E28" s="2">
        <f>0.04*1.1</f>
        <v>4.4000000000000004E-2</v>
      </c>
      <c r="F28" s="67"/>
      <c r="G28" s="67"/>
      <c r="H28" s="67"/>
      <c r="I28" s="67"/>
      <c r="J28" s="67"/>
      <c r="K28" s="67"/>
      <c r="L28" s="67"/>
    </row>
    <row r="29" spans="1:12" x14ac:dyDescent="0.25">
      <c r="A29" s="145"/>
      <c r="B29" s="66" t="s">
        <v>285</v>
      </c>
      <c r="C29" s="2" t="s">
        <v>22</v>
      </c>
      <c r="D29" s="2" t="s">
        <v>268</v>
      </c>
      <c r="E29" s="2">
        <f>0.03*1.1</f>
        <v>3.3000000000000002E-2</v>
      </c>
      <c r="F29" s="67"/>
      <c r="G29" s="67"/>
      <c r="H29" s="67"/>
      <c r="I29" s="67"/>
      <c r="J29" s="67"/>
      <c r="K29" s="67"/>
      <c r="L29" s="67"/>
    </row>
    <row r="30" spans="1:12" x14ac:dyDescent="0.25">
      <c r="A30" s="145"/>
      <c r="B30" s="66" t="s">
        <v>286</v>
      </c>
      <c r="C30" s="2" t="s">
        <v>22</v>
      </c>
      <c r="D30" s="2" t="s">
        <v>268</v>
      </c>
      <c r="E30" s="2">
        <f>0.005*1.1</f>
        <v>5.5000000000000005E-3</v>
      </c>
      <c r="F30" s="67"/>
      <c r="G30" s="67"/>
      <c r="H30" s="67"/>
      <c r="I30" s="67"/>
      <c r="J30" s="67"/>
      <c r="K30" s="67"/>
      <c r="L30" s="67"/>
    </row>
    <row r="31" spans="1:12" x14ac:dyDescent="0.25">
      <c r="A31" s="145"/>
      <c r="B31" s="66" t="s">
        <v>287</v>
      </c>
      <c r="C31" s="2" t="s">
        <v>22</v>
      </c>
      <c r="D31" s="2" t="s">
        <v>268</v>
      </c>
      <c r="E31" s="2">
        <f>0.009*1.1</f>
        <v>9.9000000000000008E-3</v>
      </c>
      <c r="F31" s="67"/>
      <c r="G31" s="67"/>
      <c r="H31" s="67"/>
      <c r="I31" s="67"/>
      <c r="J31" s="67"/>
      <c r="K31" s="67"/>
      <c r="L31" s="67"/>
    </row>
    <row r="32" spans="1:12" x14ac:dyDescent="0.25">
      <c r="A32" s="145"/>
      <c r="B32" s="66" t="s">
        <v>269</v>
      </c>
      <c r="C32" s="2" t="s">
        <v>19</v>
      </c>
      <c r="D32" s="2" t="s">
        <v>268</v>
      </c>
      <c r="E32" s="2">
        <v>4.3</v>
      </c>
      <c r="F32" s="67"/>
      <c r="G32" s="67"/>
      <c r="H32" s="67"/>
      <c r="I32" s="67"/>
      <c r="J32" s="67"/>
      <c r="K32" s="67"/>
      <c r="L32" s="67"/>
    </row>
    <row r="33" spans="1:12" x14ac:dyDescent="0.25">
      <c r="A33" s="145"/>
      <c r="B33" s="66" t="s">
        <v>270</v>
      </c>
      <c r="C33" s="2" t="s">
        <v>19</v>
      </c>
      <c r="D33" s="2" t="s">
        <v>268</v>
      </c>
      <c r="E33" s="2">
        <v>29.7</v>
      </c>
      <c r="F33" s="67"/>
      <c r="G33" s="67"/>
      <c r="H33" s="67"/>
      <c r="I33" s="67"/>
      <c r="J33" s="67"/>
      <c r="K33" s="67"/>
      <c r="L33" s="67"/>
    </row>
    <row r="34" spans="1:12" x14ac:dyDescent="0.25">
      <c r="A34" s="145"/>
      <c r="B34" s="66" t="s">
        <v>271</v>
      </c>
      <c r="C34" s="2" t="s">
        <v>19</v>
      </c>
      <c r="D34" s="2" t="s">
        <v>268</v>
      </c>
      <c r="E34" s="2">
        <v>22</v>
      </c>
      <c r="F34" s="67"/>
      <c r="G34" s="67"/>
      <c r="H34" s="67"/>
      <c r="I34" s="67"/>
      <c r="J34" s="67"/>
      <c r="K34" s="67"/>
      <c r="L34" s="67"/>
    </row>
    <row r="35" spans="1:12" x14ac:dyDescent="0.25">
      <c r="A35" s="145"/>
      <c r="B35" s="66" t="s">
        <v>272</v>
      </c>
      <c r="C35" s="2" t="s">
        <v>19</v>
      </c>
      <c r="D35" s="2" t="s">
        <v>268</v>
      </c>
      <c r="E35" s="2">
        <v>6.2</v>
      </c>
      <c r="F35" s="67"/>
      <c r="G35" s="67"/>
      <c r="H35" s="67"/>
      <c r="I35" s="67"/>
      <c r="J35" s="67"/>
      <c r="K35" s="67"/>
      <c r="L35" s="67"/>
    </row>
    <row r="36" spans="1:12" x14ac:dyDescent="0.25">
      <c r="A36" s="145"/>
      <c r="B36" s="66" t="s">
        <v>257</v>
      </c>
      <c r="C36" s="2" t="s">
        <v>14</v>
      </c>
      <c r="D36" s="2"/>
      <c r="E36" s="2">
        <v>1.5720000000000001</v>
      </c>
      <c r="F36" s="67"/>
      <c r="G36" s="67"/>
      <c r="H36" s="67"/>
      <c r="I36" s="67"/>
      <c r="J36" s="67"/>
      <c r="K36" s="67"/>
      <c r="L36" s="67"/>
    </row>
    <row r="37" spans="1:12" x14ac:dyDescent="0.25">
      <c r="A37" s="145"/>
      <c r="B37" s="66" t="s">
        <v>211</v>
      </c>
      <c r="C37" s="2" t="s">
        <v>20</v>
      </c>
      <c r="D37" s="2">
        <v>1.05</v>
      </c>
      <c r="E37" s="2">
        <f>E25*D37</f>
        <v>37.800000000000004</v>
      </c>
      <c r="F37" s="67"/>
      <c r="G37" s="67"/>
      <c r="H37" s="67"/>
      <c r="I37" s="67"/>
      <c r="J37" s="67"/>
      <c r="K37" s="67"/>
      <c r="L37" s="67"/>
    </row>
    <row r="38" spans="1:12" x14ac:dyDescent="0.25">
      <c r="A38" s="145"/>
      <c r="B38" s="66" t="s">
        <v>248</v>
      </c>
      <c r="C38" s="2" t="s">
        <v>21</v>
      </c>
      <c r="D38" s="2"/>
      <c r="E38" s="2">
        <v>10</v>
      </c>
      <c r="F38" s="67"/>
      <c r="G38" s="67"/>
      <c r="H38" s="67"/>
      <c r="I38" s="67"/>
      <c r="J38" s="67"/>
      <c r="K38" s="67"/>
      <c r="L38" s="67"/>
    </row>
    <row r="39" spans="1:12" x14ac:dyDescent="0.25">
      <c r="A39" s="145"/>
      <c r="B39" s="66" t="s">
        <v>258</v>
      </c>
      <c r="C39" s="2" t="s">
        <v>23</v>
      </c>
      <c r="D39" s="2">
        <v>0.3</v>
      </c>
      <c r="E39" s="2">
        <f>E25*D39</f>
        <v>10.799999999999999</v>
      </c>
      <c r="F39" s="67"/>
      <c r="G39" s="67"/>
      <c r="H39" s="67"/>
      <c r="I39" s="67"/>
      <c r="J39" s="67"/>
      <c r="K39" s="67"/>
      <c r="L39" s="67"/>
    </row>
    <row r="40" spans="1:12" x14ac:dyDescent="0.25">
      <c r="A40" s="145"/>
      <c r="B40" s="66" t="s">
        <v>273</v>
      </c>
      <c r="C40" s="2" t="s">
        <v>21</v>
      </c>
      <c r="D40" s="2" t="s">
        <v>268</v>
      </c>
      <c r="E40" s="2">
        <v>40</v>
      </c>
      <c r="F40" s="67"/>
      <c r="G40" s="67"/>
      <c r="H40" s="67"/>
      <c r="I40" s="67"/>
      <c r="J40" s="67"/>
      <c r="K40" s="67"/>
      <c r="L40" s="67"/>
    </row>
    <row r="41" spans="1:12" x14ac:dyDescent="0.25">
      <c r="A41" s="146"/>
      <c r="B41" s="66" t="s">
        <v>17</v>
      </c>
      <c r="C41" s="2" t="s">
        <v>16</v>
      </c>
      <c r="D41" s="2">
        <v>3</v>
      </c>
      <c r="E41" s="2">
        <f>E25*D41</f>
        <v>108</v>
      </c>
      <c r="F41" s="67"/>
      <c r="G41" s="67"/>
      <c r="H41" s="67"/>
      <c r="I41" s="67"/>
      <c r="J41" s="67"/>
      <c r="K41" s="67"/>
      <c r="L41" s="67"/>
    </row>
    <row r="42" spans="1:12" ht="25.5" x14ac:dyDescent="0.25">
      <c r="A42" s="144"/>
      <c r="B42" s="62" t="s">
        <v>276</v>
      </c>
      <c r="C42" s="64" t="s">
        <v>20</v>
      </c>
      <c r="D42" s="64"/>
      <c r="E42" s="64">
        <v>90</v>
      </c>
      <c r="F42" s="65"/>
      <c r="G42" s="65"/>
      <c r="H42" s="65"/>
      <c r="I42" s="65"/>
      <c r="J42" s="65"/>
      <c r="K42" s="65"/>
      <c r="L42" s="65"/>
    </row>
    <row r="43" spans="1:12" x14ac:dyDescent="0.25">
      <c r="A43" s="145"/>
      <c r="B43" s="66" t="s">
        <v>15</v>
      </c>
      <c r="C43" s="2" t="s">
        <v>16</v>
      </c>
      <c r="D43" s="2">
        <v>1</v>
      </c>
      <c r="E43" s="2">
        <f>E42*D43</f>
        <v>90</v>
      </c>
      <c r="F43" s="67"/>
      <c r="G43" s="67"/>
      <c r="H43" s="67"/>
      <c r="I43" s="67"/>
      <c r="J43" s="67"/>
      <c r="K43" s="67"/>
      <c r="L43" s="67"/>
    </row>
    <row r="44" spans="1:12" x14ac:dyDescent="0.25">
      <c r="A44" s="145"/>
      <c r="B44" s="66" t="s">
        <v>251</v>
      </c>
      <c r="C44" s="2" t="s">
        <v>20</v>
      </c>
      <c r="D44" s="2">
        <v>1.08</v>
      </c>
      <c r="E44" s="2">
        <f>E42*D44</f>
        <v>97.2</v>
      </c>
      <c r="F44" s="67"/>
      <c r="G44" s="67"/>
      <c r="H44" s="67"/>
      <c r="I44" s="67"/>
      <c r="J44" s="67"/>
      <c r="K44" s="67"/>
      <c r="L44" s="67"/>
    </row>
    <row r="45" spans="1:12" x14ac:dyDescent="0.25">
      <c r="A45" s="145"/>
      <c r="B45" s="66" t="s">
        <v>249</v>
      </c>
      <c r="C45" s="2" t="s">
        <v>21</v>
      </c>
      <c r="D45" s="2"/>
      <c r="E45" s="2">
        <v>6</v>
      </c>
      <c r="F45" s="67"/>
      <c r="G45" s="67"/>
      <c r="H45" s="67"/>
      <c r="I45" s="67"/>
      <c r="J45" s="67"/>
      <c r="K45" s="67"/>
      <c r="L45" s="67"/>
    </row>
    <row r="46" spans="1:12" x14ac:dyDescent="0.25">
      <c r="A46" s="145"/>
      <c r="B46" s="66" t="s">
        <v>165</v>
      </c>
      <c r="C46" s="2" t="s">
        <v>21</v>
      </c>
      <c r="D46" s="2">
        <v>8</v>
      </c>
      <c r="E46" s="2">
        <f>D46*E42</f>
        <v>720</v>
      </c>
      <c r="F46" s="67"/>
      <c r="G46" s="67"/>
      <c r="H46" s="67"/>
      <c r="I46" s="67"/>
      <c r="J46" s="67"/>
      <c r="K46" s="67"/>
      <c r="L46" s="67"/>
    </row>
    <row r="47" spans="1:12" x14ac:dyDescent="0.25">
      <c r="A47" s="146"/>
      <c r="B47" s="66" t="s">
        <v>17</v>
      </c>
      <c r="C47" s="2" t="s">
        <v>16</v>
      </c>
      <c r="D47" s="2">
        <v>0.5</v>
      </c>
      <c r="E47" s="2">
        <f>E42*D47</f>
        <v>45</v>
      </c>
      <c r="F47" s="67"/>
      <c r="G47" s="67"/>
      <c r="H47" s="67"/>
      <c r="I47" s="67"/>
      <c r="J47" s="67"/>
      <c r="K47" s="67"/>
      <c r="L47" s="67"/>
    </row>
    <row r="48" spans="1:12" ht="25.5" x14ac:dyDescent="0.25">
      <c r="A48" s="144">
        <v>3</v>
      </c>
      <c r="B48" s="62" t="s">
        <v>282</v>
      </c>
      <c r="C48" s="64" t="s">
        <v>22</v>
      </c>
      <c r="D48" s="64"/>
      <c r="E48" s="64">
        <v>1.1319999999999999</v>
      </c>
      <c r="F48" s="64"/>
      <c r="G48" s="65"/>
      <c r="H48" s="65"/>
      <c r="I48" s="65"/>
      <c r="J48" s="65"/>
      <c r="K48" s="65"/>
      <c r="L48" s="65"/>
    </row>
    <row r="49" spans="1:12" x14ac:dyDescent="0.25">
      <c r="A49" s="145"/>
      <c r="B49" s="66" t="s">
        <v>15</v>
      </c>
      <c r="C49" s="2" t="s">
        <v>16</v>
      </c>
      <c r="D49" s="2">
        <v>1</v>
      </c>
      <c r="E49" s="2">
        <f>E48*D49</f>
        <v>1.1319999999999999</v>
      </c>
      <c r="F49" s="2"/>
      <c r="G49" s="67"/>
      <c r="H49" s="67"/>
      <c r="I49" s="67"/>
      <c r="J49" s="67"/>
      <c r="K49" s="67"/>
      <c r="L49" s="67"/>
    </row>
    <row r="50" spans="1:12" x14ac:dyDescent="0.25">
      <c r="A50" s="145"/>
      <c r="B50" s="66" t="s">
        <v>274</v>
      </c>
      <c r="C50" s="2" t="s">
        <v>23</v>
      </c>
      <c r="D50" s="2">
        <v>20</v>
      </c>
      <c r="E50" s="2">
        <f>E48*D50</f>
        <v>22.639999999999997</v>
      </c>
      <c r="F50" s="2"/>
      <c r="G50" s="67"/>
      <c r="H50" s="67"/>
      <c r="I50" s="67"/>
      <c r="J50" s="67"/>
      <c r="K50" s="67"/>
      <c r="L50" s="67"/>
    </row>
    <row r="51" spans="1:12" x14ac:dyDescent="0.25">
      <c r="A51" s="146"/>
      <c r="B51" s="66" t="s">
        <v>17</v>
      </c>
      <c r="C51" s="2" t="s">
        <v>16</v>
      </c>
      <c r="D51" s="2">
        <v>20</v>
      </c>
      <c r="E51" s="2">
        <f>E48*D51</f>
        <v>22.639999999999997</v>
      </c>
      <c r="F51" s="2"/>
      <c r="G51" s="67"/>
      <c r="H51" s="67"/>
      <c r="I51" s="67"/>
      <c r="J51" s="67"/>
      <c r="K51" s="67"/>
      <c r="L51" s="67"/>
    </row>
    <row r="52" spans="1:12" x14ac:dyDescent="0.25">
      <c r="A52" s="147" t="s">
        <v>145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 x14ac:dyDescent="0.25">
      <c r="A53" s="144">
        <v>2</v>
      </c>
      <c r="B53" s="62" t="s">
        <v>220</v>
      </c>
      <c r="C53" s="64" t="s">
        <v>93</v>
      </c>
      <c r="D53" s="64"/>
      <c r="E53" s="64">
        <v>1.5</v>
      </c>
      <c r="F53" s="64"/>
      <c r="G53" s="65"/>
      <c r="H53" s="65"/>
      <c r="I53" s="65"/>
      <c r="J53" s="65"/>
      <c r="K53" s="65"/>
      <c r="L53" s="65"/>
    </row>
    <row r="54" spans="1:12" x14ac:dyDescent="0.25">
      <c r="A54" s="145"/>
      <c r="B54" s="66" t="s">
        <v>15</v>
      </c>
      <c r="C54" s="2" t="s">
        <v>16</v>
      </c>
      <c r="D54" s="2">
        <v>1</v>
      </c>
      <c r="E54" s="2">
        <f>E53*D54</f>
        <v>1.5</v>
      </c>
      <c r="F54" s="67"/>
      <c r="G54" s="67"/>
      <c r="H54" s="67"/>
      <c r="I54" s="67"/>
      <c r="J54" s="67"/>
      <c r="K54" s="67"/>
      <c r="L54" s="84"/>
    </row>
    <row r="55" spans="1:12" x14ac:dyDescent="0.25">
      <c r="A55" s="144">
        <v>1</v>
      </c>
      <c r="B55" s="62" t="s">
        <v>176</v>
      </c>
      <c r="C55" s="64" t="s">
        <v>93</v>
      </c>
      <c r="D55" s="64"/>
      <c r="E55" s="64">
        <f>5.92+1.2</f>
        <v>7.12</v>
      </c>
      <c r="F55" s="64"/>
      <c r="G55" s="65"/>
      <c r="H55" s="65"/>
      <c r="I55" s="65"/>
      <c r="J55" s="65"/>
      <c r="K55" s="65"/>
      <c r="L55" s="65"/>
    </row>
    <row r="56" spans="1:12" x14ac:dyDescent="0.25">
      <c r="A56" s="145"/>
      <c r="B56" s="66" t="s">
        <v>15</v>
      </c>
      <c r="C56" s="2" t="s">
        <v>16</v>
      </c>
      <c r="D56" s="2">
        <v>1</v>
      </c>
      <c r="E56" s="2">
        <f>D56*E55</f>
        <v>7.12</v>
      </c>
      <c r="F56" s="2"/>
      <c r="G56" s="67"/>
      <c r="H56" s="67"/>
      <c r="I56" s="67"/>
      <c r="J56" s="67"/>
      <c r="K56" s="67"/>
      <c r="L56" s="67"/>
    </row>
    <row r="57" spans="1:12" x14ac:dyDescent="0.25">
      <c r="A57" s="146"/>
      <c r="B57" s="66" t="s">
        <v>147</v>
      </c>
      <c r="C57" s="2" t="s">
        <v>14</v>
      </c>
      <c r="D57" s="2">
        <v>1.1000000000000001</v>
      </c>
      <c r="E57" s="2">
        <f>D57*E55</f>
        <v>7.8320000000000007</v>
      </c>
      <c r="F57" s="2"/>
      <c r="G57" s="67"/>
      <c r="H57" s="67"/>
      <c r="I57" s="67"/>
      <c r="J57" s="67"/>
      <c r="K57" s="67"/>
      <c r="L57" s="67"/>
    </row>
    <row r="58" spans="1:12" x14ac:dyDescent="0.25">
      <c r="A58" s="144"/>
      <c r="B58" s="61" t="s">
        <v>240</v>
      </c>
      <c r="C58" s="64" t="s">
        <v>21</v>
      </c>
      <c r="D58" s="64"/>
      <c r="E58" s="64">
        <v>1</v>
      </c>
      <c r="F58" s="64"/>
      <c r="G58" s="65"/>
      <c r="H58" s="65"/>
      <c r="I58" s="65"/>
      <c r="J58" s="65"/>
      <c r="K58" s="65"/>
      <c r="L58" s="65"/>
    </row>
    <row r="59" spans="1:12" x14ac:dyDescent="0.25">
      <c r="A59" s="145"/>
      <c r="B59" s="66" t="s">
        <v>15</v>
      </c>
      <c r="C59" s="79" t="s">
        <v>16</v>
      </c>
      <c r="D59" s="69">
        <v>1</v>
      </c>
      <c r="E59" s="7">
        <f>E58*D59</f>
        <v>1</v>
      </c>
      <c r="F59" s="7"/>
      <c r="G59" s="7"/>
      <c r="H59" s="7"/>
      <c r="I59" s="7"/>
      <c r="J59" s="7"/>
      <c r="K59" s="7"/>
      <c r="L59" s="7"/>
    </row>
    <row r="60" spans="1:12" x14ac:dyDescent="0.25">
      <c r="A60" s="145"/>
      <c r="B60" s="80" t="s">
        <v>105</v>
      </c>
      <c r="C60" s="69" t="s">
        <v>93</v>
      </c>
      <c r="D60" s="7"/>
      <c r="E60" s="7">
        <f>0.83*1.05</f>
        <v>0.87149999999999994</v>
      </c>
      <c r="F60" s="69"/>
      <c r="G60" s="7"/>
      <c r="H60" s="7"/>
      <c r="I60" s="7"/>
      <c r="J60" s="7"/>
      <c r="K60" s="7"/>
      <c r="L60" s="7"/>
    </row>
    <row r="61" spans="1:12" x14ac:dyDescent="0.25">
      <c r="A61" s="145"/>
      <c r="B61" s="81" t="s">
        <v>177</v>
      </c>
      <c r="C61" s="82" t="s">
        <v>22</v>
      </c>
      <c r="D61" s="82"/>
      <c r="E61" s="23">
        <f>0.021*1.05</f>
        <v>2.2050000000000004E-2</v>
      </c>
      <c r="F61" s="67"/>
      <c r="G61" s="23"/>
      <c r="H61" s="23"/>
      <c r="I61" s="23"/>
      <c r="J61" s="23"/>
      <c r="K61" s="23"/>
      <c r="L61" s="23"/>
    </row>
    <row r="62" spans="1:12" x14ac:dyDescent="0.25">
      <c r="A62" s="146"/>
      <c r="B62" s="80" t="s">
        <v>17</v>
      </c>
      <c r="C62" s="79" t="s">
        <v>16</v>
      </c>
      <c r="D62" s="7">
        <v>0.25</v>
      </c>
      <c r="E62" s="7">
        <f>E58*D62</f>
        <v>0.25</v>
      </c>
      <c r="F62" s="7"/>
      <c r="G62" s="7"/>
      <c r="H62" s="7"/>
      <c r="I62" s="7"/>
      <c r="J62" s="7"/>
      <c r="K62" s="7"/>
      <c r="L62" s="7"/>
    </row>
    <row r="63" spans="1:12" ht="25.5" x14ac:dyDescent="0.25">
      <c r="A63" s="148">
        <v>1</v>
      </c>
      <c r="B63" s="62" t="s">
        <v>238</v>
      </c>
      <c r="C63" s="64" t="s">
        <v>93</v>
      </c>
      <c r="D63" s="61"/>
      <c r="E63" s="64">
        <v>7</v>
      </c>
      <c r="F63" s="61"/>
      <c r="G63" s="61"/>
      <c r="H63" s="61"/>
      <c r="I63" s="61"/>
      <c r="J63" s="61"/>
      <c r="K63" s="61"/>
      <c r="L63" s="61"/>
    </row>
    <row r="64" spans="1:12" x14ac:dyDescent="0.25">
      <c r="A64" s="149"/>
      <c r="B64" s="66" t="s">
        <v>15</v>
      </c>
      <c r="C64" s="2" t="s">
        <v>16</v>
      </c>
      <c r="D64" s="2">
        <v>1.1000000000000001</v>
      </c>
      <c r="E64" s="2">
        <f>E63*D64</f>
        <v>7.7000000000000011</v>
      </c>
      <c r="F64" s="67"/>
      <c r="G64" s="67"/>
      <c r="H64" s="67"/>
      <c r="I64" s="67"/>
      <c r="J64" s="67"/>
      <c r="K64" s="67"/>
      <c r="L64" s="67"/>
    </row>
    <row r="65" spans="1:12" x14ac:dyDescent="0.25">
      <c r="A65" s="149"/>
      <c r="B65" s="68" t="s">
        <v>183</v>
      </c>
      <c r="C65" s="69" t="s">
        <v>93</v>
      </c>
      <c r="D65" s="69">
        <v>1.21</v>
      </c>
      <c r="E65" s="70">
        <f>E63*D65</f>
        <v>8.4699999999999989</v>
      </c>
      <c r="F65" s="71"/>
      <c r="G65" s="23"/>
      <c r="H65" s="72"/>
      <c r="I65" s="70"/>
      <c r="J65" s="70"/>
      <c r="K65" s="70"/>
      <c r="L65" s="23"/>
    </row>
    <row r="66" spans="1:12" x14ac:dyDescent="0.25">
      <c r="A66" s="149"/>
      <c r="B66" s="68" t="s">
        <v>184</v>
      </c>
      <c r="C66" s="69" t="s">
        <v>104</v>
      </c>
      <c r="D66" s="69"/>
      <c r="E66" s="70">
        <v>1</v>
      </c>
      <c r="F66" s="71"/>
      <c r="G66" s="23"/>
      <c r="H66" s="72"/>
      <c r="I66" s="70"/>
      <c r="J66" s="67"/>
      <c r="K66" s="67"/>
      <c r="L66" s="67"/>
    </row>
    <row r="67" spans="1:12" x14ac:dyDescent="0.25">
      <c r="A67" s="155"/>
      <c r="B67" s="68" t="s">
        <v>239</v>
      </c>
      <c r="C67" s="69" t="s">
        <v>104</v>
      </c>
      <c r="D67" s="69"/>
      <c r="E67" s="70">
        <v>1</v>
      </c>
      <c r="F67" s="71"/>
      <c r="G67" s="23"/>
      <c r="H67" s="72"/>
      <c r="I67" s="70"/>
      <c r="J67" s="67"/>
      <c r="K67" s="67"/>
      <c r="L67" s="67"/>
    </row>
    <row r="68" spans="1:12" ht="38.25" x14ac:dyDescent="0.25">
      <c r="A68" s="150">
        <v>2</v>
      </c>
      <c r="B68" s="73" t="s">
        <v>237</v>
      </c>
      <c r="C68" s="74" t="s">
        <v>20</v>
      </c>
      <c r="D68" s="75"/>
      <c r="E68" s="76">
        <v>35</v>
      </c>
      <c r="F68" s="77"/>
      <c r="G68" s="78"/>
      <c r="H68" s="77"/>
      <c r="I68" s="78"/>
      <c r="J68" s="77"/>
      <c r="K68" s="77"/>
      <c r="L68" s="78"/>
    </row>
    <row r="69" spans="1:12" x14ac:dyDescent="0.25">
      <c r="A69" s="151"/>
      <c r="B69" s="66" t="s">
        <v>15</v>
      </c>
      <c r="C69" s="79" t="s">
        <v>16</v>
      </c>
      <c r="D69" s="69">
        <v>1</v>
      </c>
      <c r="E69" s="7">
        <f>E68*D69</f>
        <v>35</v>
      </c>
      <c r="F69" s="7"/>
      <c r="G69" s="7"/>
      <c r="H69" s="7"/>
      <c r="I69" s="7"/>
      <c r="J69" s="7"/>
      <c r="K69" s="7"/>
      <c r="L69" s="7"/>
    </row>
    <row r="70" spans="1:12" x14ac:dyDescent="0.25">
      <c r="A70" s="151"/>
      <c r="B70" s="80" t="s">
        <v>105</v>
      </c>
      <c r="C70" s="69" t="s">
        <v>93</v>
      </c>
      <c r="D70" s="7"/>
      <c r="E70" s="7">
        <f>6.5*1.05</f>
        <v>6.8250000000000002</v>
      </c>
      <c r="F70" s="69"/>
      <c r="G70" s="7"/>
      <c r="H70" s="7"/>
      <c r="I70" s="7"/>
      <c r="J70" s="7"/>
      <c r="K70" s="7"/>
      <c r="L70" s="7"/>
    </row>
    <row r="71" spans="1:12" x14ac:dyDescent="0.25">
      <c r="A71" s="151"/>
      <c r="B71" s="81" t="s">
        <v>177</v>
      </c>
      <c r="C71" s="82" t="s">
        <v>22</v>
      </c>
      <c r="D71" s="82"/>
      <c r="E71" s="23">
        <f>0.46*1.05</f>
        <v>0.48300000000000004</v>
      </c>
      <c r="F71" s="67"/>
      <c r="G71" s="23"/>
      <c r="H71" s="23"/>
      <c r="I71" s="23"/>
      <c r="J71" s="23"/>
      <c r="K71" s="23"/>
      <c r="L71" s="23"/>
    </row>
    <row r="72" spans="1:12" x14ac:dyDescent="0.25">
      <c r="A72" s="151"/>
      <c r="B72" s="66" t="s">
        <v>186</v>
      </c>
      <c r="C72" s="2" t="s">
        <v>20</v>
      </c>
      <c r="D72" s="2">
        <v>0.08</v>
      </c>
      <c r="E72" s="2">
        <f>E68*D72</f>
        <v>2.8000000000000003</v>
      </c>
      <c r="F72" s="67"/>
      <c r="G72" s="67"/>
      <c r="H72" s="67"/>
      <c r="I72" s="67"/>
      <c r="J72" s="67"/>
      <c r="K72" s="67"/>
      <c r="L72" s="67"/>
    </row>
    <row r="73" spans="1:12" x14ac:dyDescent="0.25">
      <c r="A73" s="151"/>
      <c r="B73" s="66" t="s">
        <v>187</v>
      </c>
      <c r="C73" s="2" t="s">
        <v>93</v>
      </c>
      <c r="D73" s="2">
        <v>2E-3</v>
      </c>
      <c r="E73" s="2">
        <f>E68*D73</f>
        <v>7.0000000000000007E-2</v>
      </c>
      <c r="F73" s="67"/>
      <c r="G73" s="67"/>
      <c r="H73" s="67"/>
      <c r="I73" s="67"/>
      <c r="J73" s="67"/>
      <c r="K73" s="67"/>
      <c r="L73" s="67"/>
    </row>
    <row r="74" spans="1:12" x14ac:dyDescent="0.25">
      <c r="A74" s="151"/>
      <c r="B74" s="66" t="s">
        <v>188</v>
      </c>
      <c r="C74" s="2" t="s">
        <v>18</v>
      </c>
      <c r="D74" s="2">
        <v>0.21</v>
      </c>
      <c r="E74" s="67">
        <f>E69*D74</f>
        <v>7.35</v>
      </c>
      <c r="F74" s="67"/>
      <c r="G74" s="67"/>
      <c r="H74" s="67"/>
      <c r="I74" s="67"/>
      <c r="J74" s="67"/>
      <c r="K74" s="67"/>
      <c r="L74" s="67"/>
    </row>
    <row r="75" spans="1:12" x14ac:dyDescent="0.25">
      <c r="A75" s="151"/>
      <c r="B75" s="66" t="s">
        <v>189</v>
      </c>
      <c r="C75" s="2" t="s">
        <v>18</v>
      </c>
      <c r="D75" s="2">
        <v>0.25</v>
      </c>
      <c r="E75" s="67">
        <f>E69*D75</f>
        <v>8.75</v>
      </c>
      <c r="F75" s="67"/>
      <c r="G75" s="67"/>
      <c r="H75" s="67"/>
      <c r="I75" s="67"/>
      <c r="J75" s="67"/>
      <c r="K75" s="67"/>
      <c r="L75" s="67"/>
    </row>
    <row r="76" spans="1:12" x14ac:dyDescent="0.25">
      <c r="A76" s="151"/>
      <c r="B76" s="66" t="s">
        <v>190</v>
      </c>
      <c r="C76" s="2" t="s">
        <v>20</v>
      </c>
      <c r="D76" s="2"/>
      <c r="E76" s="67">
        <v>35</v>
      </c>
      <c r="F76" s="7"/>
      <c r="G76" s="67"/>
      <c r="H76" s="67"/>
      <c r="I76" s="67"/>
      <c r="J76" s="67"/>
      <c r="K76" s="67"/>
      <c r="L76" s="67"/>
    </row>
    <row r="77" spans="1:12" x14ac:dyDescent="0.25">
      <c r="A77" s="152"/>
      <c r="B77" s="80" t="s">
        <v>17</v>
      </c>
      <c r="C77" s="79" t="s">
        <v>16</v>
      </c>
      <c r="D77" s="7">
        <v>0.25</v>
      </c>
      <c r="E77" s="7">
        <f>E68*D77</f>
        <v>8.75</v>
      </c>
      <c r="F77" s="7"/>
      <c r="G77" s="7"/>
      <c r="H77" s="7"/>
      <c r="I77" s="7"/>
      <c r="J77" s="7"/>
      <c r="K77" s="7"/>
      <c r="L77" s="7"/>
    </row>
    <row r="78" spans="1:12" ht="25.5" x14ac:dyDescent="0.25">
      <c r="A78" s="144">
        <v>3</v>
      </c>
      <c r="B78" s="62" t="s">
        <v>263</v>
      </c>
      <c r="C78" s="64" t="s">
        <v>19</v>
      </c>
      <c r="D78" s="64"/>
      <c r="E78" s="64">
        <v>3.1</v>
      </c>
      <c r="F78" s="64"/>
      <c r="G78" s="65"/>
      <c r="H78" s="65"/>
      <c r="I78" s="65"/>
      <c r="J78" s="65"/>
      <c r="K78" s="65"/>
      <c r="L78" s="65"/>
    </row>
    <row r="79" spans="1:12" x14ac:dyDescent="0.25">
      <c r="A79" s="145"/>
      <c r="B79" s="66" t="s">
        <v>15</v>
      </c>
      <c r="C79" s="79" t="s">
        <v>16</v>
      </c>
      <c r="D79" s="69">
        <v>1</v>
      </c>
      <c r="E79" s="7">
        <f>E78*D79</f>
        <v>3.1</v>
      </c>
      <c r="F79" s="7"/>
      <c r="G79" s="7"/>
      <c r="H79" s="7"/>
      <c r="I79" s="7"/>
      <c r="J79" s="7"/>
      <c r="K79" s="7"/>
      <c r="L79" s="7"/>
    </row>
    <row r="80" spans="1:12" x14ac:dyDescent="0.25">
      <c r="A80" s="145"/>
      <c r="B80" s="80" t="s">
        <v>105</v>
      </c>
      <c r="C80" s="69" t="s">
        <v>93</v>
      </c>
      <c r="D80" s="7"/>
      <c r="E80" s="7">
        <f>0.093*1.05</f>
        <v>9.7650000000000001E-2</v>
      </c>
      <c r="F80" s="69"/>
      <c r="G80" s="7"/>
      <c r="H80" s="7"/>
      <c r="I80" s="7"/>
      <c r="J80" s="7"/>
      <c r="K80" s="7"/>
      <c r="L80" s="7"/>
    </row>
    <row r="81" spans="1:17" x14ac:dyDescent="0.25">
      <c r="A81" s="145"/>
      <c r="B81" s="81" t="s">
        <v>177</v>
      </c>
      <c r="C81" s="82" t="s">
        <v>22</v>
      </c>
      <c r="D81" s="82"/>
      <c r="E81" s="23">
        <f>0.01*1.05</f>
        <v>1.0500000000000001E-2</v>
      </c>
      <c r="F81" s="67"/>
      <c r="G81" s="23"/>
      <c r="H81" s="23"/>
      <c r="I81" s="23"/>
      <c r="J81" s="23"/>
      <c r="K81" s="23"/>
      <c r="L81" s="23"/>
    </row>
    <row r="82" spans="1:17" x14ac:dyDescent="0.25">
      <c r="A82" s="145"/>
      <c r="B82" s="81" t="s">
        <v>264</v>
      </c>
      <c r="C82" s="82" t="s">
        <v>22</v>
      </c>
      <c r="D82" s="82"/>
      <c r="E82" s="23">
        <f>0.07*1.05</f>
        <v>7.350000000000001E-2</v>
      </c>
      <c r="F82" s="67"/>
      <c r="G82" s="23"/>
      <c r="H82" s="23"/>
      <c r="I82" s="23"/>
      <c r="J82" s="23"/>
      <c r="K82" s="23"/>
      <c r="L82" s="23"/>
    </row>
    <row r="83" spans="1:17" x14ac:dyDescent="0.25">
      <c r="A83" s="146"/>
      <c r="B83" s="80" t="s">
        <v>17</v>
      </c>
      <c r="C83" s="79" t="s">
        <v>16</v>
      </c>
      <c r="D83" s="7">
        <v>0.25</v>
      </c>
      <c r="E83" s="7">
        <f>E78*D83</f>
        <v>0.77500000000000002</v>
      </c>
      <c r="F83" s="7"/>
      <c r="G83" s="7"/>
      <c r="H83" s="7"/>
      <c r="I83" s="7"/>
      <c r="J83" s="7"/>
      <c r="K83" s="7"/>
      <c r="L83" s="7"/>
    </row>
    <row r="84" spans="1:17" ht="25.5" x14ac:dyDescent="0.25">
      <c r="A84" s="136">
        <v>10</v>
      </c>
      <c r="B84" s="62" t="s">
        <v>148</v>
      </c>
      <c r="C84" s="64" t="s">
        <v>13</v>
      </c>
      <c r="D84" s="64"/>
      <c r="E84" s="64">
        <v>5</v>
      </c>
      <c r="F84" s="65"/>
      <c r="G84" s="65"/>
      <c r="H84" s="65"/>
      <c r="I84" s="65"/>
      <c r="J84" s="65"/>
      <c r="K84" s="65"/>
      <c r="L84" s="65"/>
    </row>
    <row r="85" spans="1:17" x14ac:dyDescent="0.25">
      <c r="A85" s="137"/>
      <c r="B85" s="66" t="s">
        <v>15</v>
      </c>
      <c r="C85" s="2" t="s">
        <v>16</v>
      </c>
      <c r="D85" s="2">
        <v>1</v>
      </c>
      <c r="E85" s="2">
        <f>E84*D85</f>
        <v>5</v>
      </c>
      <c r="F85" s="67"/>
      <c r="G85" s="67"/>
      <c r="H85" s="67"/>
      <c r="I85" s="67"/>
      <c r="J85" s="67"/>
      <c r="K85" s="67"/>
      <c r="L85" s="67"/>
    </row>
    <row r="86" spans="1:17" x14ac:dyDescent="0.25">
      <c r="A86" s="137"/>
      <c r="B86" s="66" t="s">
        <v>76</v>
      </c>
      <c r="C86" s="2" t="s">
        <v>13</v>
      </c>
      <c r="D86" s="2">
        <v>1.05</v>
      </c>
      <c r="E86" s="2">
        <f>E84*D86</f>
        <v>5.25</v>
      </c>
      <c r="F86" s="67"/>
      <c r="G86" s="67"/>
      <c r="H86" s="67"/>
      <c r="I86" s="67"/>
      <c r="J86" s="67"/>
      <c r="K86" s="67"/>
      <c r="L86" s="67"/>
    </row>
    <row r="87" spans="1:17" x14ac:dyDescent="0.25">
      <c r="A87" s="137"/>
      <c r="B87" s="66" t="s">
        <v>28</v>
      </c>
      <c r="C87" s="2" t="s">
        <v>18</v>
      </c>
      <c r="D87" s="2">
        <v>8</v>
      </c>
      <c r="E87" s="2">
        <f>E84*D87</f>
        <v>40</v>
      </c>
      <c r="F87" s="67"/>
      <c r="G87" s="67"/>
      <c r="H87" s="67"/>
      <c r="I87" s="67"/>
      <c r="J87" s="67"/>
      <c r="K87" s="67"/>
      <c r="L87" s="67"/>
    </row>
    <row r="88" spans="1:17" x14ac:dyDescent="0.25">
      <c r="A88" s="138"/>
      <c r="B88" s="66" t="s">
        <v>17</v>
      </c>
      <c r="C88" s="2" t="s">
        <v>16</v>
      </c>
      <c r="D88" s="2">
        <v>0.3</v>
      </c>
      <c r="E88" s="2">
        <f>E84*D88</f>
        <v>1.5</v>
      </c>
      <c r="F88" s="67"/>
      <c r="G88" s="67"/>
      <c r="H88" s="67"/>
      <c r="I88" s="67"/>
      <c r="J88" s="67"/>
      <c r="K88" s="67"/>
      <c r="L88" s="67"/>
      <c r="Q88" s="9" t="s">
        <v>182</v>
      </c>
    </row>
    <row r="89" spans="1:17" ht="25.5" x14ac:dyDescent="0.25">
      <c r="A89" s="144">
        <v>11</v>
      </c>
      <c r="B89" s="62" t="s">
        <v>247</v>
      </c>
      <c r="C89" s="64" t="s">
        <v>19</v>
      </c>
      <c r="D89" s="64"/>
      <c r="E89" s="64">
        <v>14.6</v>
      </c>
      <c r="F89" s="64"/>
      <c r="G89" s="64"/>
      <c r="H89" s="64"/>
      <c r="I89" s="64"/>
      <c r="J89" s="64"/>
      <c r="K89" s="64"/>
      <c r="L89" s="64"/>
    </row>
    <row r="90" spans="1:17" x14ac:dyDescent="0.25">
      <c r="A90" s="145"/>
      <c r="B90" s="66" t="s">
        <v>15</v>
      </c>
      <c r="C90" s="2" t="s">
        <v>16</v>
      </c>
      <c r="D90" s="2">
        <v>1</v>
      </c>
      <c r="E90" s="2">
        <f>D90*E89</f>
        <v>14.6</v>
      </c>
      <c r="F90" s="2"/>
      <c r="G90" s="67"/>
      <c r="H90" s="67"/>
      <c r="I90" s="67"/>
      <c r="J90" s="67"/>
      <c r="K90" s="67"/>
      <c r="L90" s="67"/>
    </row>
    <row r="91" spans="1:17" x14ac:dyDescent="0.25">
      <c r="A91" s="145"/>
      <c r="B91" s="66" t="s">
        <v>149</v>
      </c>
      <c r="C91" s="2" t="s">
        <v>23</v>
      </c>
      <c r="D91" s="2">
        <v>0.08</v>
      </c>
      <c r="E91" s="2">
        <f>E89*D91</f>
        <v>1.1679999999999999</v>
      </c>
      <c r="F91" s="2"/>
      <c r="G91" s="67"/>
      <c r="H91" s="67"/>
      <c r="I91" s="67"/>
      <c r="J91" s="67"/>
      <c r="K91" s="67"/>
      <c r="L91" s="67"/>
    </row>
    <row r="92" spans="1:17" x14ac:dyDescent="0.25">
      <c r="A92" s="146"/>
      <c r="B92" s="66" t="s">
        <v>17</v>
      </c>
      <c r="C92" s="2" t="s">
        <v>16</v>
      </c>
      <c r="D92" s="2">
        <v>0.1</v>
      </c>
      <c r="E92" s="2">
        <f>E89*D92</f>
        <v>1.46</v>
      </c>
      <c r="F92" s="2"/>
      <c r="G92" s="67"/>
      <c r="H92" s="67"/>
      <c r="I92" s="67"/>
      <c r="J92" s="67"/>
      <c r="K92" s="67"/>
      <c r="L92" s="67"/>
    </row>
    <row r="93" spans="1:17" ht="25.5" x14ac:dyDescent="0.25">
      <c r="A93" s="144">
        <v>12</v>
      </c>
      <c r="B93" s="91" t="s">
        <v>231</v>
      </c>
      <c r="C93" s="88" t="s">
        <v>20</v>
      </c>
      <c r="D93" s="88"/>
      <c r="E93" s="88">
        <v>2.25</v>
      </c>
      <c r="F93" s="57"/>
      <c r="G93" s="84"/>
      <c r="H93" s="84"/>
      <c r="I93" s="84"/>
      <c r="J93" s="84"/>
      <c r="K93" s="84"/>
      <c r="L93" s="84"/>
    </row>
    <row r="94" spans="1:17" x14ac:dyDescent="0.25">
      <c r="A94" s="145"/>
      <c r="B94" s="66" t="s">
        <v>15</v>
      </c>
      <c r="C94" s="79" t="s">
        <v>21</v>
      </c>
      <c r="D94" s="69">
        <v>1</v>
      </c>
      <c r="E94" s="7">
        <f>E93*D94</f>
        <v>2.25</v>
      </c>
      <c r="F94" s="7"/>
      <c r="G94" s="7"/>
      <c r="H94" s="7"/>
      <c r="I94" s="7"/>
      <c r="J94" s="7"/>
      <c r="K94" s="7"/>
      <c r="L94" s="7"/>
    </row>
    <row r="95" spans="1:17" x14ac:dyDescent="0.25">
      <c r="A95" s="145"/>
      <c r="B95" s="80" t="s">
        <v>105</v>
      </c>
      <c r="C95" s="69" t="s">
        <v>93</v>
      </c>
      <c r="D95" s="7"/>
      <c r="E95" s="7">
        <f>0.3*1.05</f>
        <v>0.315</v>
      </c>
      <c r="F95" s="69"/>
      <c r="G95" s="7"/>
      <c r="H95" s="7"/>
      <c r="I95" s="7"/>
      <c r="J95" s="7"/>
      <c r="K95" s="7"/>
      <c r="L95" s="7"/>
    </row>
    <row r="96" spans="1:17" x14ac:dyDescent="0.25">
      <c r="A96" s="145"/>
      <c r="B96" s="81" t="s">
        <v>178</v>
      </c>
      <c r="C96" s="82" t="s">
        <v>22</v>
      </c>
      <c r="D96" s="82"/>
      <c r="E96" s="23">
        <v>0.02</v>
      </c>
      <c r="F96" s="67"/>
      <c r="G96" s="23"/>
      <c r="H96" s="23"/>
      <c r="I96" s="23"/>
      <c r="J96" s="23"/>
      <c r="K96" s="23"/>
      <c r="L96" s="23"/>
    </row>
    <row r="97" spans="1:12" x14ac:dyDescent="0.25">
      <c r="A97" s="146"/>
      <c r="B97" s="92" t="s">
        <v>17</v>
      </c>
      <c r="C97" s="93" t="s">
        <v>16</v>
      </c>
      <c r="D97" s="94">
        <v>5</v>
      </c>
      <c r="E97" s="94">
        <f>E93*D97</f>
        <v>11.25</v>
      </c>
      <c r="F97" s="94"/>
      <c r="G97" s="94"/>
      <c r="H97" s="94"/>
      <c r="I97" s="94"/>
      <c r="J97" s="94"/>
      <c r="K97" s="94"/>
      <c r="L97" s="94"/>
    </row>
    <row r="98" spans="1:12" ht="38.25" x14ac:dyDescent="0.25">
      <c r="A98" s="144">
        <v>13</v>
      </c>
      <c r="B98" s="62" t="s">
        <v>262</v>
      </c>
      <c r="C98" s="64" t="s">
        <v>20</v>
      </c>
      <c r="D98" s="64"/>
      <c r="E98" s="64">
        <v>38</v>
      </c>
      <c r="F98" s="65"/>
      <c r="G98" s="65"/>
      <c r="H98" s="65"/>
      <c r="I98" s="65"/>
      <c r="J98" s="65"/>
      <c r="K98" s="65"/>
      <c r="L98" s="65"/>
    </row>
    <row r="99" spans="1:12" x14ac:dyDescent="0.25">
      <c r="A99" s="145"/>
      <c r="B99" s="66" t="s">
        <v>15</v>
      </c>
      <c r="C99" s="2" t="s">
        <v>16</v>
      </c>
      <c r="D99" s="2">
        <v>1</v>
      </c>
      <c r="E99" s="2">
        <f>E98*D99</f>
        <v>38</v>
      </c>
      <c r="F99" s="67"/>
      <c r="G99" s="67"/>
      <c r="H99" s="67"/>
      <c r="I99" s="67"/>
      <c r="J99" s="67"/>
      <c r="K99" s="67"/>
      <c r="L99" s="67"/>
    </row>
    <row r="100" spans="1:12" x14ac:dyDescent="0.25">
      <c r="A100" s="145"/>
      <c r="B100" s="66" t="s">
        <v>260</v>
      </c>
      <c r="C100" s="2" t="s">
        <v>19</v>
      </c>
      <c r="D100" s="2"/>
      <c r="E100" s="2">
        <v>27.3</v>
      </c>
      <c r="F100" s="67"/>
      <c r="G100" s="67"/>
      <c r="H100" s="67"/>
      <c r="I100" s="67"/>
      <c r="J100" s="67"/>
      <c r="K100" s="67"/>
      <c r="L100" s="67"/>
    </row>
    <row r="101" spans="1:12" x14ac:dyDescent="0.25">
      <c r="A101" s="145"/>
      <c r="B101" s="66" t="s">
        <v>259</v>
      </c>
      <c r="C101" s="2" t="s">
        <v>19</v>
      </c>
      <c r="D101" s="2"/>
      <c r="E101" s="2">
        <f>37*1.05</f>
        <v>38.85</v>
      </c>
      <c r="F101" s="67"/>
      <c r="G101" s="67"/>
      <c r="H101" s="67"/>
      <c r="I101" s="67"/>
      <c r="J101" s="67"/>
      <c r="K101" s="67"/>
      <c r="L101" s="67"/>
    </row>
    <row r="102" spans="1:12" x14ac:dyDescent="0.25">
      <c r="A102" s="145"/>
      <c r="B102" s="66" t="s">
        <v>261</v>
      </c>
      <c r="C102" s="2" t="s">
        <v>20</v>
      </c>
      <c r="D102" s="2"/>
      <c r="E102" s="2">
        <f>38*1.05</f>
        <v>39.9</v>
      </c>
      <c r="F102" s="67"/>
      <c r="G102" s="67"/>
      <c r="H102" s="67"/>
      <c r="I102" s="67"/>
      <c r="J102" s="67"/>
      <c r="K102" s="67"/>
      <c r="L102" s="67"/>
    </row>
    <row r="103" spans="1:12" x14ac:dyDescent="0.25">
      <c r="A103" s="145"/>
      <c r="B103" s="66" t="s">
        <v>25</v>
      </c>
      <c r="C103" s="2" t="s">
        <v>23</v>
      </c>
      <c r="D103" s="2">
        <v>0.15</v>
      </c>
      <c r="E103" s="2">
        <f>E99*D103</f>
        <v>5.7</v>
      </c>
      <c r="F103" s="67"/>
      <c r="G103" s="67"/>
      <c r="H103" s="67"/>
      <c r="I103" s="67"/>
      <c r="J103" s="67"/>
      <c r="K103" s="67"/>
      <c r="L103" s="67"/>
    </row>
    <row r="104" spans="1:12" x14ac:dyDescent="0.25">
      <c r="A104" s="145"/>
      <c r="B104" s="66" t="s">
        <v>164</v>
      </c>
      <c r="C104" s="2" t="s">
        <v>23</v>
      </c>
      <c r="D104" s="2">
        <v>0.4</v>
      </c>
      <c r="E104" s="2">
        <f>E99*D104</f>
        <v>15.200000000000001</v>
      </c>
      <c r="F104" s="67"/>
      <c r="G104" s="67"/>
      <c r="H104" s="67"/>
      <c r="I104" s="67"/>
      <c r="J104" s="67"/>
      <c r="K104" s="67"/>
      <c r="L104" s="67"/>
    </row>
    <row r="105" spans="1:12" x14ac:dyDescent="0.25">
      <c r="A105" s="146"/>
      <c r="B105" s="66" t="s">
        <v>17</v>
      </c>
      <c r="C105" s="2" t="s">
        <v>16</v>
      </c>
      <c r="D105" s="2">
        <v>0.5</v>
      </c>
      <c r="E105" s="2">
        <f>E99*D105</f>
        <v>19</v>
      </c>
      <c r="F105" s="67"/>
      <c r="G105" s="67"/>
      <c r="H105" s="67"/>
      <c r="I105" s="67"/>
      <c r="J105" s="67"/>
      <c r="K105" s="67"/>
      <c r="L105" s="67"/>
    </row>
    <row r="106" spans="1:12" ht="51.75" customHeight="1" x14ac:dyDescent="0.25">
      <c r="A106" s="136">
        <v>14</v>
      </c>
      <c r="B106" s="62" t="s">
        <v>173</v>
      </c>
      <c r="C106" s="64" t="s">
        <v>21</v>
      </c>
      <c r="D106" s="64"/>
      <c r="E106" s="64">
        <v>4</v>
      </c>
      <c r="F106" s="64"/>
      <c r="G106" s="65"/>
      <c r="H106" s="65"/>
      <c r="I106" s="65"/>
      <c r="J106" s="65"/>
      <c r="K106" s="65"/>
      <c r="L106" s="65"/>
    </row>
    <row r="107" spans="1:12" x14ac:dyDescent="0.25">
      <c r="A107" s="137"/>
      <c r="B107" s="66" t="s">
        <v>15</v>
      </c>
      <c r="C107" s="2" t="s">
        <v>16</v>
      </c>
      <c r="D107" s="2">
        <v>1</v>
      </c>
      <c r="E107" s="2">
        <f>E106*D107</f>
        <v>4</v>
      </c>
      <c r="F107" s="67"/>
      <c r="G107" s="67"/>
      <c r="H107" s="67"/>
      <c r="I107" s="67"/>
      <c r="J107" s="67"/>
      <c r="K107" s="67"/>
      <c r="L107" s="84"/>
    </row>
    <row r="108" spans="1:12" x14ac:dyDescent="0.25">
      <c r="A108" s="137"/>
      <c r="B108" s="66" t="s">
        <v>175</v>
      </c>
      <c r="C108" s="2" t="s">
        <v>93</v>
      </c>
      <c r="D108" s="2"/>
      <c r="E108" s="2">
        <v>1.21</v>
      </c>
      <c r="F108" s="67"/>
      <c r="G108" s="67"/>
      <c r="H108" s="67"/>
      <c r="I108" s="67"/>
      <c r="J108" s="67"/>
      <c r="K108" s="67"/>
      <c r="L108" s="84"/>
    </row>
    <row r="109" spans="1:12" x14ac:dyDescent="0.25">
      <c r="A109" s="137"/>
      <c r="B109" s="66" t="s">
        <v>174</v>
      </c>
      <c r="C109" s="2" t="s">
        <v>20</v>
      </c>
      <c r="D109" s="2">
        <v>2.98</v>
      </c>
      <c r="E109" s="2">
        <f>E106*D109</f>
        <v>11.92</v>
      </c>
      <c r="F109" s="67"/>
      <c r="G109" s="67"/>
      <c r="H109" s="67"/>
      <c r="I109" s="67"/>
      <c r="J109" s="67"/>
      <c r="K109" s="67"/>
      <c r="L109" s="67"/>
    </row>
    <row r="110" spans="1:12" x14ac:dyDescent="0.25">
      <c r="A110" s="137"/>
      <c r="B110" s="66" t="s">
        <v>154</v>
      </c>
      <c r="C110" s="2" t="s">
        <v>20</v>
      </c>
      <c r="D110" s="2">
        <v>1</v>
      </c>
      <c r="E110" s="2">
        <f>E106*D110</f>
        <v>4</v>
      </c>
      <c r="F110" s="67"/>
      <c r="G110" s="67"/>
      <c r="H110" s="67"/>
      <c r="I110" s="67"/>
      <c r="J110" s="67"/>
      <c r="K110" s="67"/>
      <c r="L110" s="67"/>
    </row>
    <row r="111" spans="1:12" x14ac:dyDescent="0.25">
      <c r="A111" s="137"/>
      <c r="B111" s="66" t="s">
        <v>149</v>
      </c>
      <c r="C111" s="2" t="s">
        <v>23</v>
      </c>
      <c r="D111" s="2">
        <v>0.8</v>
      </c>
      <c r="E111" s="2">
        <f>E106*D111</f>
        <v>3.2</v>
      </c>
      <c r="F111" s="2"/>
      <c r="G111" s="67"/>
      <c r="H111" s="67"/>
      <c r="I111" s="67"/>
      <c r="J111" s="67"/>
      <c r="K111" s="67"/>
      <c r="L111" s="67"/>
    </row>
    <row r="112" spans="1:12" x14ac:dyDescent="0.25">
      <c r="A112" s="138"/>
      <c r="B112" s="95" t="s">
        <v>17</v>
      </c>
      <c r="C112" s="2" t="s">
        <v>16</v>
      </c>
      <c r="D112" s="2">
        <v>5</v>
      </c>
      <c r="E112" s="2">
        <f>E107*D112</f>
        <v>20</v>
      </c>
      <c r="F112" s="67"/>
      <c r="G112" s="67"/>
      <c r="H112" s="67"/>
      <c r="I112" s="67"/>
      <c r="J112" s="67"/>
      <c r="K112" s="67"/>
      <c r="L112" s="67"/>
    </row>
    <row r="113" spans="1:12" ht="38.25" x14ac:dyDescent="0.25">
      <c r="A113" s="136">
        <v>15</v>
      </c>
      <c r="B113" s="62" t="s">
        <v>181</v>
      </c>
      <c r="C113" s="64" t="s">
        <v>36</v>
      </c>
      <c r="D113" s="64"/>
      <c r="E113" s="64">
        <v>1</v>
      </c>
      <c r="F113" s="2"/>
      <c r="G113" s="67"/>
      <c r="H113" s="67"/>
      <c r="I113" s="67"/>
      <c r="J113" s="67"/>
      <c r="K113" s="67"/>
      <c r="L113" s="67"/>
    </row>
    <row r="114" spans="1:12" x14ac:dyDescent="0.25">
      <c r="A114" s="137"/>
      <c r="B114" s="66" t="s">
        <v>179</v>
      </c>
      <c r="C114" s="2" t="s">
        <v>16</v>
      </c>
      <c r="D114" s="2">
        <v>1</v>
      </c>
      <c r="E114" s="2">
        <v>0</v>
      </c>
      <c r="F114" s="67"/>
      <c r="G114" s="67"/>
      <c r="H114" s="67"/>
      <c r="I114" s="67"/>
      <c r="J114" s="67"/>
      <c r="K114" s="67"/>
      <c r="L114" s="67"/>
    </row>
    <row r="115" spans="1:12" x14ac:dyDescent="0.25">
      <c r="A115" s="138"/>
      <c r="B115" s="66" t="s">
        <v>180</v>
      </c>
      <c r="C115" s="2" t="s">
        <v>21</v>
      </c>
      <c r="D115" s="2">
        <v>1</v>
      </c>
      <c r="E115" s="2">
        <v>0</v>
      </c>
      <c r="F115" s="67"/>
      <c r="G115" s="67"/>
      <c r="H115" s="67"/>
      <c r="I115" s="67"/>
      <c r="J115" s="67"/>
      <c r="K115" s="67"/>
      <c r="L115" s="67"/>
    </row>
    <row r="116" spans="1:12" x14ac:dyDescent="0.25">
      <c r="A116" s="52"/>
      <c r="B116" s="165" t="s">
        <v>191</v>
      </c>
      <c r="C116" s="165"/>
      <c r="D116" s="165"/>
      <c r="E116" s="165"/>
      <c r="F116" s="53"/>
      <c r="G116" s="54"/>
      <c r="H116" s="55"/>
      <c r="I116" s="54"/>
      <c r="J116" s="54"/>
      <c r="K116" s="54"/>
      <c r="L116" s="56"/>
    </row>
    <row r="117" spans="1:12" ht="25.5" x14ac:dyDescent="0.25">
      <c r="A117" s="162">
        <v>1</v>
      </c>
      <c r="B117" s="96" t="s">
        <v>192</v>
      </c>
      <c r="C117" s="6" t="s">
        <v>93</v>
      </c>
      <c r="D117" s="7"/>
      <c r="E117" s="97">
        <v>67</v>
      </c>
      <c r="F117" s="69"/>
      <c r="G117" s="7"/>
      <c r="H117" s="98"/>
      <c r="I117" s="7"/>
      <c r="J117" s="7"/>
      <c r="K117" s="7"/>
      <c r="L117" s="97"/>
    </row>
    <row r="118" spans="1:12" x14ac:dyDescent="0.25">
      <c r="A118" s="163"/>
      <c r="B118" s="99" t="s">
        <v>15</v>
      </c>
      <c r="C118" s="79" t="s">
        <v>16</v>
      </c>
      <c r="D118" s="69">
        <v>1</v>
      </c>
      <c r="E118" s="23">
        <f>E117*D118</f>
        <v>67</v>
      </c>
      <c r="F118" s="82"/>
      <c r="G118" s="23"/>
      <c r="H118" s="23"/>
      <c r="I118" s="23"/>
      <c r="J118" s="23"/>
      <c r="K118" s="23"/>
      <c r="L118" s="23"/>
    </row>
    <row r="119" spans="1:12" x14ac:dyDescent="0.25">
      <c r="A119" s="163"/>
      <c r="B119" s="68" t="s">
        <v>49</v>
      </c>
      <c r="C119" s="79" t="s">
        <v>16</v>
      </c>
      <c r="D119" s="69">
        <v>0.1</v>
      </c>
      <c r="E119" s="23">
        <f>E117*D119</f>
        <v>6.7</v>
      </c>
      <c r="F119" s="82"/>
      <c r="G119" s="23"/>
      <c r="H119" s="100"/>
      <c r="I119" s="23"/>
      <c r="J119" s="23"/>
      <c r="K119" s="23"/>
      <c r="L119" s="23"/>
    </row>
    <row r="120" spans="1:12" x14ac:dyDescent="0.25">
      <c r="A120" s="163"/>
      <c r="B120" s="68" t="s">
        <v>193</v>
      </c>
      <c r="C120" s="69" t="s">
        <v>194</v>
      </c>
      <c r="D120" s="69">
        <v>0.3</v>
      </c>
      <c r="E120" s="7">
        <f>E117*D120</f>
        <v>20.099999999999998</v>
      </c>
      <c r="F120" s="69"/>
      <c r="G120" s="7"/>
      <c r="H120" s="98"/>
      <c r="I120" s="7"/>
      <c r="J120" s="7"/>
      <c r="K120" s="7"/>
      <c r="L120" s="7"/>
    </row>
    <row r="121" spans="1:12" x14ac:dyDescent="0.25">
      <c r="A121" s="163"/>
      <c r="B121" s="68" t="s">
        <v>195</v>
      </c>
      <c r="C121" s="69" t="s">
        <v>194</v>
      </c>
      <c r="D121" s="7">
        <v>0.2</v>
      </c>
      <c r="E121" s="70">
        <f>E117*D121</f>
        <v>13.4</v>
      </c>
      <c r="F121" s="71"/>
      <c r="G121" s="23"/>
      <c r="H121" s="72"/>
      <c r="I121" s="70"/>
      <c r="J121" s="23"/>
      <c r="K121" s="23"/>
      <c r="L121" s="23"/>
    </row>
    <row r="122" spans="1:12" x14ac:dyDescent="0.25">
      <c r="A122" s="163"/>
      <c r="B122" s="68" t="s">
        <v>196</v>
      </c>
      <c r="C122" s="69" t="s">
        <v>194</v>
      </c>
      <c r="D122" s="7">
        <v>0.05</v>
      </c>
      <c r="E122" s="70">
        <f>E117*D122</f>
        <v>3.35</v>
      </c>
      <c r="F122" s="71"/>
      <c r="G122" s="23"/>
      <c r="H122" s="72"/>
      <c r="I122" s="70"/>
      <c r="J122" s="23"/>
      <c r="K122" s="23"/>
      <c r="L122" s="23"/>
    </row>
    <row r="123" spans="1:12" x14ac:dyDescent="0.25">
      <c r="A123" s="163"/>
      <c r="B123" s="68" t="s">
        <v>183</v>
      </c>
      <c r="C123" s="69" t="s">
        <v>93</v>
      </c>
      <c r="D123" s="69">
        <v>1.26</v>
      </c>
      <c r="E123" s="70">
        <f>E117*D123</f>
        <v>84.42</v>
      </c>
      <c r="F123" s="71"/>
      <c r="G123" s="23"/>
      <c r="H123" s="72"/>
      <c r="I123" s="70"/>
      <c r="J123" s="70"/>
      <c r="K123" s="70"/>
      <c r="L123" s="23"/>
    </row>
    <row r="124" spans="1:12" x14ac:dyDescent="0.25">
      <c r="A124" s="164"/>
      <c r="B124" s="68" t="s">
        <v>197</v>
      </c>
      <c r="C124" s="69" t="s">
        <v>93</v>
      </c>
      <c r="D124" s="69">
        <v>7.0000000000000007E-2</v>
      </c>
      <c r="E124" s="70">
        <f>E117*D124</f>
        <v>4.6900000000000004</v>
      </c>
      <c r="F124" s="71"/>
      <c r="G124" s="23"/>
      <c r="H124" s="72"/>
      <c r="I124" s="70"/>
      <c r="J124" s="70"/>
      <c r="K124" s="70"/>
      <c r="L124" s="23"/>
    </row>
    <row r="125" spans="1:12" x14ac:dyDescent="0.25">
      <c r="A125" s="159">
        <v>2</v>
      </c>
      <c r="B125" s="101" t="s">
        <v>198</v>
      </c>
      <c r="C125" s="102" t="s">
        <v>22</v>
      </c>
      <c r="D125" s="103"/>
      <c r="E125" s="104">
        <v>0.20100000000000001</v>
      </c>
      <c r="F125" s="105"/>
      <c r="G125" s="106"/>
      <c r="H125" s="106"/>
      <c r="I125" s="106"/>
      <c r="J125" s="106"/>
      <c r="K125" s="106"/>
      <c r="L125" s="104"/>
    </row>
    <row r="126" spans="1:12" x14ac:dyDescent="0.25">
      <c r="A126" s="160"/>
      <c r="B126" s="107" t="s">
        <v>199</v>
      </c>
      <c r="C126" s="69" t="s">
        <v>194</v>
      </c>
      <c r="D126" s="103">
        <v>0.9</v>
      </c>
      <c r="E126" s="23">
        <f>E125*D126</f>
        <v>0.18090000000000001</v>
      </c>
      <c r="F126" s="82"/>
      <c r="G126" s="23"/>
      <c r="H126" s="23"/>
      <c r="I126" s="23"/>
      <c r="J126" s="23"/>
      <c r="K126" s="23"/>
      <c r="L126" s="23"/>
    </row>
    <row r="127" spans="1:12" x14ac:dyDescent="0.25">
      <c r="A127" s="161"/>
      <c r="B127" s="107" t="s">
        <v>200</v>
      </c>
      <c r="C127" s="108" t="s">
        <v>22</v>
      </c>
      <c r="D127" s="103">
        <v>1.03</v>
      </c>
      <c r="E127" s="23">
        <f>E125*D127</f>
        <v>0.20703000000000002</v>
      </c>
      <c r="F127" s="82"/>
      <c r="G127" s="23"/>
      <c r="H127" s="100"/>
      <c r="I127" s="23"/>
      <c r="J127" s="23"/>
      <c r="K127" s="23"/>
      <c r="L127" s="23"/>
    </row>
    <row r="128" spans="1:12" ht="25.5" x14ac:dyDescent="0.25">
      <c r="A128" s="162">
        <v>3</v>
      </c>
      <c r="B128" s="109" t="s">
        <v>201</v>
      </c>
      <c r="C128" s="6" t="s">
        <v>20</v>
      </c>
      <c r="D128" s="97"/>
      <c r="E128" s="97">
        <v>335</v>
      </c>
      <c r="F128" s="82"/>
      <c r="G128" s="23"/>
      <c r="H128" s="100"/>
      <c r="I128" s="23"/>
      <c r="J128" s="23"/>
      <c r="K128" s="23"/>
      <c r="L128" s="23"/>
    </row>
    <row r="129" spans="1:12" x14ac:dyDescent="0.25">
      <c r="A129" s="163"/>
      <c r="B129" s="99" t="s">
        <v>15</v>
      </c>
      <c r="C129" s="79" t="s">
        <v>16</v>
      </c>
      <c r="D129" s="7">
        <v>1</v>
      </c>
      <c r="E129" s="23">
        <f>E128*D129</f>
        <v>335</v>
      </c>
      <c r="F129" s="82"/>
      <c r="G129" s="23"/>
      <c r="H129" s="23"/>
      <c r="I129" s="23"/>
      <c r="J129" s="23"/>
      <c r="K129" s="23"/>
      <c r="L129" s="23"/>
    </row>
    <row r="130" spans="1:12" x14ac:dyDescent="0.25">
      <c r="A130" s="163"/>
      <c r="B130" s="68" t="s">
        <v>49</v>
      </c>
      <c r="C130" s="79" t="s">
        <v>16</v>
      </c>
      <c r="D130" s="69">
        <v>0.01</v>
      </c>
      <c r="E130" s="7">
        <f>E128*D130</f>
        <v>3.35</v>
      </c>
      <c r="F130" s="69"/>
      <c r="G130" s="7"/>
      <c r="H130" s="98"/>
      <c r="I130" s="7"/>
      <c r="J130" s="23"/>
      <c r="K130" s="7"/>
      <c r="L130" s="7"/>
    </row>
    <row r="131" spans="1:12" x14ac:dyDescent="0.25">
      <c r="A131" s="163"/>
      <c r="B131" s="68" t="s">
        <v>202</v>
      </c>
      <c r="C131" s="69" t="s">
        <v>194</v>
      </c>
      <c r="D131" s="69">
        <v>0.03</v>
      </c>
      <c r="E131" s="23">
        <f>E128*D131</f>
        <v>10.049999999999999</v>
      </c>
      <c r="F131" s="82"/>
      <c r="G131" s="23"/>
      <c r="H131" s="100"/>
      <c r="I131" s="23"/>
      <c r="J131" s="7"/>
      <c r="K131" s="7"/>
      <c r="L131" s="23"/>
    </row>
    <row r="132" spans="1:12" x14ac:dyDescent="0.25">
      <c r="A132" s="163"/>
      <c r="B132" s="68" t="s">
        <v>195</v>
      </c>
      <c r="C132" s="69" t="s">
        <v>194</v>
      </c>
      <c r="D132" s="7">
        <v>0.04</v>
      </c>
      <c r="E132" s="23">
        <f>E128*D132</f>
        <v>13.4</v>
      </c>
      <c r="F132" s="82"/>
      <c r="G132" s="23"/>
      <c r="H132" s="100"/>
      <c r="I132" s="23"/>
      <c r="J132" s="23"/>
      <c r="K132" s="7"/>
      <c r="L132" s="23"/>
    </row>
    <row r="133" spans="1:12" x14ac:dyDescent="0.25">
      <c r="A133" s="163"/>
      <c r="B133" s="68" t="s">
        <v>196</v>
      </c>
      <c r="C133" s="69" t="s">
        <v>194</v>
      </c>
      <c r="D133" s="7">
        <v>0.01</v>
      </c>
      <c r="E133" s="23">
        <f>E128*D133</f>
        <v>3.35</v>
      </c>
      <c r="F133" s="82"/>
      <c r="G133" s="23"/>
      <c r="H133" s="100"/>
      <c r="I133" s="23"/>
      <c r="J133" s="23"/>
      <c r="K133" s="7"/>
      <c r="L133" s="23"/>
    </row>
    <row r="134" spans="1:12" x14ac:dyDescent="0.25">
      <c r="A134" s="163"/>
      <c r="B134" s="68" t="s">
        <v>203</v>
      </c>
      <c r="C134" s="69" t="s">
        <v>22</v>
      </c>
      <c r="D134" s="69">
        <v>0.14499999999999999</v>
      </c>
      <c r="E134" s="23">
        <f>E128*D134</f>
        <v>48.574999999999996</v>
      </c>
      <c r="F134" s="82"/>
      <c r="G134" s="23"/>
      <c r="H134" s="100"/>
      <c r="I134" s="23"/>
      <c r="J134" s="23"/>
      <c r="K134" s="23"/>
      <c r="L134" s="23"/>
    </row>
    <row r="135" spans="1:12" x14ac:dyDescent="0.25">
      <c r="A135" s="164"/>
      <c r="B135" s="68" t="s">
        <v>17</v>
      </c>
      <c r="C135" s="69" t="s">
        <v>16</v>
      </c>
      <c r="D135" s="7">
        <v>1.4999999999999999E-2</v>
      </c>
      <c r="E135" s="7">
        <f>E128*D135</f>
        <v>5.0249999999999995</v>
      </c>
      <c r="F135" s="69"/>
      <c r="G135" s="23"/>
      <c r="H135" s="98"/>
      <c r="I135" s="7"/>
      <c r="J135" s="7"/>
      <c r="K135" s="7"/>
      <c r="L135" s="23"/>
    </row>
    <row r="136" spans="1:12" x14ac:dyDescent="0.25">
      <c r="A136" s="162">
        <v>4</v>
      </c>
      <c r="B136" s="101" t="s">
        <v>204</v>
      </c>
      <c r="C136" s="102" t="s">
        <v>22</v>
      </c>
      <c r="D136" s="110"/>
      <c r="E136" s="111">
        <v>0.10100000000000001</v>
      </c>
      <c r="F136" s="71"/>
      <c r="G136" s="70"/>
      <c r="H136" s="72"/>
      <c r="I136" s="70"/>
      <c r="J136" s="70"/>
      <c r="K136" s="70"/>
      <c r="L136" s="23"/>
    </row>
    <row r="137" spans="1:12" x14ac:dyDescent="0.25">
      <c r="A137" s="163"/>
      <c r="B137" s="107" t="s">
        <v>199</v>
      </c>
      <c r="C137" s="69" t="s">
        <v>194</v>
      </c>
      <c r="D137" s="103">
        <v>0.9</v>
      </c>
      <c r="E137" s="70">
        <f>E136*D137</f>
        <v>9.0900000000000009E-2</v>
      </c>
      <c r="F137" s="71"/>
      <c r="G137" s="70"/>
      <c r="H137" s="72"/>
      <c r="I137" s="70"/>
      <c r="J137" s="23"/>
      <c r="K137" s="70"/>
      <c r="L137" s="23"/>
    </row>
    <row r="138" spans="1:12" x14ac:dyDescent="0.25">
      <c r="A138" s="164"/>
      <c r="B138" s="107" t="s">
        <v>200</v>
      </c>
      <c r="C138" s="108" t="s">
        <v>22</v>
      </c>
      <c r="D138" s="103">
        <v>1.03</v>
      </c>
      <c r="E138" s="70">
        <f>E136*D138</f>
        <v>0.10403000000000001</v>
      </c>
      <c r="F138" s="82"/>
      <c r="G138" s="70"/>
      <c r="H138" s="72"/>
      <c r="I138" s="70"/>
      <c r="J138" s="70"/>
      <c r="K138" s="70"/>
      <c r="L138" s="23"/>
    </row>
    <row r="139" spans="1:12" ht="25.5" x14ac:dyDescent="0.25">
      <c r="A139" s="162">
        <v>5</v>
      </c>
      <c r="B139" s="112" t="s">
        <v>205</v>
      </c>
      <c r="C139" s="6" t="s">
        <v>20</v>
      </c>
      <c r="D139" s="97"/>
      <c r="E139" s="97">
        <v>335</v>
      </c>
      <c r="F139" s="113"/>
      <c r="G139" s="114"/>
      <c r="H139" s="115"/>
      <c r="I139" s="114"/>
      <c r="J139" s="114"/>
      <c r="K139" s="114"/>
      <c r="L139" s="114"/>
    </row>
    <row r="140" spans="1:12" x14ac:dyDescent="0.25">
      <c r="A140" s="163"/>
      <c r="B140" s="99" t="s">
        <v>15</v>
      </c>
      <c r="C140" s="79" t="s">
        <v>16</v>
      </c>
      <c r="D140" s="7">
        <v>1</v>
      </c>
      <c r="E140" s="23">
        <f>E139*D140</f>
        <v>335</v>
      </c>
      <c r="F140" s="82"/>
      <c r="G140" s="23"/>
      <c r="H140" s="23"/>
      <c r="I140" s="23"/>
      <c r="J140" s="23"/>
      <c r="K140" s="23"/>
      <c r="L140" s="23"/>
    </row>
    <row r="141" spans="1:12" x14ac:dyDescent="0.25">
      <c r="A141" s="163"/>
      <c r="B141" s="68" t="s">
        <v>49</v>
      </c>
      <c r="C141" s="79" t="s">
        <v>16</v>
      </c>
      <c r="D141" s="69">
        <v>0.01</v>
      </c>
      <c r="E141" s="7">
        <f>E139*D141</f>
        <v>3.35</v>
      </c>
      <c r="F141" s="69"/>
      <c r="G141" s="7"/>
      <c r="H141" s="98"/>
      <c r="I141" s="7"/>
      <c r="J141" s="23"/>
      <c r="K141" s="7"/>
      <c r="L141" s="7"/>
    </row>
    <row r="142" spans="1:12" x14ac:dyDescent="0.25">
      <c r="A142" s="163"/>
      <c r="B142" s="68" t="s">
        <v>202</v>
      </c>
      <c r="C142" s="69" t="s">
        <v>194</v>
      </c>
      <c r="D142" s="69">
        <v>0.03</v>
      </c>
      <c r="E142" s="23">
        <f>E139*D142</f>
        <v>10.049999999999999</v>
      </c>
      <c r="F142" s="82"/>
      <c r="G142" s="23"/>
      <c r="H142" s="100"/>
      <c r="I142" s="23"/>
      <c r="J142" s="7"/>
      <c r="K142" s="7"/>
      <c r="L142" s="23"/>
    </row>
    <row r="143" spans="1:12" x14ac:dyDescent="0.25">
      <c r="A143" s="163"/>
      <c r="B143" s="68" t="s">
        <v>195</v>
      </c>
      <c r="C143" s="69" t="s">
        <v>194</v>
      </c>
      <c r="D143" s="7">
        <v>0.04</v>
      </c>
      <c r="E143" s="23">
        <f>E139*D143</f>
        <v>13.4</v>
      </c>
      <c r="F143" s="82"/>
      <c r="G143" s="23"/>
      <c r="H143" s="100"/>
      <c r="I143" s="23"/>
      <c r="J143" s="23"/>
      <c r="K143" s="7"/>
      <c r="L143" s="23"/>
    </row>
    <row r="144" spans="1:12" x14ac:dyDescent="0.25">
      <c r="A144" s="163"/>
      <c r="B144" s="68" t="s">
        <v>196</v>
      </c>
      <c r="C144" s="69" t="s">
        <v>194</v>
      </c>
      <c r="D144" s="7">
        <v>0.01</v>
      </c>
      <c r="E144" s="23">
        <f>E139*D144</f>
        <v>3.35</v>
      </c>
      <c r="F144" s="82"/>
      <c r="G144" s="23"/>
      <c r="H144" s="100"/>
      <c r="I144" s="23"/>
      <c r="J144" s="23"/>
      <c r="K144" s="7"/>
      <c r="L144" s="23"/>
    </row>
    <row r="145" spans="1:12" x14ac:dyDescent="0.25">
      <c r="A145" s="163"/>
      <c r="B145" s="68" t="s">
        <v>203</v>
      </c>
      <c r="C145" s="69" t="s">
        <v>22</v>
      </c>
      <c r="D145" s="69">
        <v>9.8000000000000004E-2</v>
      </c>
      <c r="E145" s="23">
        <f>E139*D145</f>
        <v>32.83</v>
      </c>
      <c r="F145" s="82"/>
      <c r="G145" s="23"/>
      <c r="H145" s="100"/>
      <c r="I145" s="23"/>
      <c r="J145" s="23"/>
      <c r="K145" s="23"/>
      <c r="L145" s="23"/>
    </row>
    <row r="146" spans="1:12" x14ac:dyDescent="0.25">
      <c r="A146" s="164"/>
      <c r="B146" s="68" t="s">
        <v>17</v>
      </c>
      <c r="C146" s="69" t="s">
        <v>16</v>
      </c>
      <c r="D146" s="7">
        <v>0.02</v>
      </c>
      <c r="E146" s="7">
        <f>E139*D146</f>
        <v>6.7</v>
      </c>
      <c r="F146" s="69"/>
      <c r="G146" s="23"/>
      <c r="H146" s="100"/>
      <c r="I146" s="23"/>
      <c r="J146" s="23"/>
      <c r="K146" s="23"/>
      <c r="L146" s="23"/>
    </row>
    <row r="147" spans="1:12" x14ac:dyDescent="0.25">
      <c r="A147" s="147" t="s">
        <v>224</v>
      </c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</row>
    <row r="148" spans="1:12" x14ac:dyDescent="0.25">
      <c r="A148" s="144">
        <v>1</v>
      </c>
      <c r="B148" s="61" t="s">
        <v>89</v>
      </c>
      <c r="C148" s="64" t="s">
        <v>14</v>
      </c>
      <c r="D148" s="64"/>
      <c r="E148" s="64">
        <v>19.59</v>
      </c>
      <c r="F148" s="65"/>
      <c r="G148" s="65"/>
      <c r="H148" s="65"/>
      <c r="I148" s="89"/>
      <c r="J148" s="65"/>
      <c r="K148" s="65"/>
      <c r="L148" s="89"/>
    </row>
    <row r="149" spans="1:12" x14ac:dyDescent="0.25">
      <c r="A149" s="146"/>
      <c r="B149" s="66" t="s">
        <v>242</v>
      </c>
      <c r="C149" s="2" t="s">
        <v>104</v>
      </c>
      <c r="D149" s="2">
        <v>1</v>
      </c>
      <c r="E149" s="2">
        <v>1</v>
      </c>
      <c r="F149" s="67"/>
      <c r="G149" s="67"/>
      <c r="H149" s="67"/>
      <c r="I149" s="84"/>
      <c r="J149" s="67"/>
      <c r="K149" s="7"/>
      <c r="L149" s="84"/>
    </row>
    <row r="150" spans="1:12" x14ac:dyDescent="0.25">
      <c r="A150" s="144">
        <v>2</v>
      </c>
      <c r="B150" s="61" t="s">
        <v>90</v>
      </c>
      <c r="C150" s="64" t="s">
        <v>14</v>
      </c>
      <c r="D150" s="64"/>
      <c r="E150" s="64">
        <v>2.512</v>
      </c>
      <c r="F150" s="65"/>
      <c r="G150" s="65"/>
      <c r="H150" s="65"/>
      <c r="I150" s="89"/>
      <c r="J150" s="65"/>
      <c r="K150" s="65"/>
      <c r="L150" s="89"/>
    </row>
    <row r="151" spans="1:12" x14ac:dyDescent="0.25">
      <c r="A151" s="145"/>
      <c r="B151" s="66" t="s">
        <v>15</v>
      </c>
      <c r="C151" s="2" t="s">
        <v>16</v>
      </c>
      <c r="D151" s="2">
        <v>1</v>
      </c>
      <c r="E151" s="2">
        <f>D151*E150</f>
        <v>2.512</v>
      </c>
      <c r="F151" s="67"/>
      <c r="G151" s="67"/>
      <c r="H151" s="67"/>
      <c r="I151" s="84"/>
      <c r="J151" s="67"/>
      <c r="K151" s="67"/>
      <c r="L151" s="84"/>
    </row>
    <row r="152" spans="1:12" x14ac:dyDescent="0.25">
      <c r="A152" s="146"/>
      <c r="B152" s="66" t="s">
        <v>91</v>
      </c>
      <c r="C152" s="2" t="s">
        <v>14</v>
      </c>
      <c r="D152" s="2">
        <v>1.21</v>
      </c>
      <c r="E152" s="2">
        <f>E150*D152</f>
        <v>3.03952</v>
      </c>
      <c r="F152" s="67"/>
      <c r="G152" s="67"/>
      <c r="H152" s="67"/>
      <c r="I152" s="67"/>
      <c r="J152" s="67"/>
      <c r="K152" s="67"/>
      <c r="L152" s="84"/>
    </row>
    <row r="153" spans="1:12" x14ac:dyDescent="0.25">
      <c r="A153" s="144">
        <v>3</v>
      </c>
      <c r="B153" s="61" t="s">
        <v>92</v>
      </c>
      <c r="C153" s="64" t="s">
        <v>14</v>
      </c>
      <c r="D153" s="64"/>
      <c r="E153" s="64">
        <f>E148-E150</f>
        <v>17.077999999999999</v>
      </c>
      <c r="F153" s="65"/>
      <c r="G153" s="65"/>
      <c r="H153" s="65"/>
      <c r="I153" s="89"/>
      <c r="J153" s="65"/>
      <c r="K153" s="65"/>
      <c r="L153" s="89"/>
    </row>
    <row r="154" spans="1:12" x14ac:dyDescent="0.25">
      <c r="A154" s="146"/>
      <c r="B154" s="66" t="s">
        <v>15</v>
      </c>
      <c r="C154" s="2" t="s">
        <v>16</v>
      </c>
      <c r="D154" s="2">
        <v>1</v>
      </c>
      <c r="E154" s="2">
        <f>D154*E153</f>
        <v>17.077999999999999</v>
      </c>
      <c r="F154" s="67"/>
      <c r="G154" s="67"/>
      <c r="H154" s="67"/>
      <c r="I154" s="84"/>
      <c r="J154" s="67"/>
      <c r="K154" s="67"/>
      <c r="L154" s="84"/>
    </row>
    <row r="155" spans="1:12" x14ac:dyDescent="0.25">
      <c r="A155" s="144">
        <v>4</v>
      </c>
      <c r="B155" s="61" t="s">
        <v>94</v>
      </c>
      <c r="C155" s="64" t="s">
        <v>14</v>
      </c>
      <c r="D155" s="64"/>
      <c r="E155" s="64">
        <v>2.512</v>
      </c>
      <c r="F155" s="65"/>
      <c r="G155" s="65"/>
      <c r="H155" s="65"/>
      <c r="I155" s="89"/>
      <c r="J155" s="65"/>
      <c r="K155" s="65"/>
      <c r="L155" s="89"/>
    </row>
    <row r="156" spans="1:12" x14ac:dyDescent="0.25">
      <c r="A156" s="145"/>
      <c r="B156" s="66" t="s">
        <v>15</v>
      </c>
      <c r="C156" s="2" t="s">
        <v>16</v>
      </c>
      <c r="D156" s="2">
        <v>1</v>
      </c>
      <c r="E156" s="2">
        <f>D156*E155</f>
        <v>2.512</v>
      </c>
      <c r="F156" s="67"/>
      <c r="G156" s="67"/>
      <c r="H156" s="67"/>
      <c r="I156" s="84"/>
      <c r="J156" s="67"/>
      <c r="K156" s="67"/>
      <c r="L156" s="84"/>
    </row>
    <row r="157" spans="1:12" x14ac:dyDescent="0.25">
      <c r="A157" s="146"/>
      <c r="B157" s="66" t="s">
        <v>38</v>
      </c>
      <c r="C157" s="2" t="s">
        <v>22</v>
      </c>
      <c r="D157" s="2">
        <v>1.75</v>
      </c>
      <c r="E157" s="2">
        <f>E155*D157</f>
        <v>4.3959999999999999</v>
      </c>
      <c r="F157" s="67"/>
      <c r="G157" s="67"/>
      <c r="H157" s="67"/>
      <c r="I157" s="67"/>
      <c r="J157" s="67"/>
      <c r="K157" s="67"/>
      <c r="L157" s="67"/>
    </row>
    <row r="158" spans="1:12" x14ac:dyDescent="0.25">
      <c r="A158" s="147" t="s">
        <v>226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</row>
    <row r="159" spans="1:12" x14ac:dyDescent="0.25">
      <c r="A159" s="144">
        <v>1</v>
      </c>
      <c r="B159" s="61" t="s">
        <v>225</v>
      </c>
      <c r="C159" s="64" t="s">
        <v>19</v>
      </c>
      <c r="D159" s="64"/>
      <c r="E159" s="64">
        <v>23.6</v>
      </c>
      <c r="F159" s="65"/>
      <c r="G159" s="65"/>
      <c r="H159" s="65"/>
      <c r="I159" s="89"/>
      <c r="J159" s="65"/>
      <c r="K159" s="65"/>
      <c r="L159" s="89"/>
    </row>
    <row r="160" spans="1:12" x14ac:dyDescent="0.25">
      <c r="A160" s="146"/>
      <c r="B160" s="66" t="s">
        <v>15</v>
      </c>
      <c r="C160" s="2" t="s">
        <v>16</v>
      </c>
      <c r="D160" s="2">
        <v>1</v>
      </c>
      <c r="E160" s="2">
        <f>D160*E159</f>
        <v>23.6</v>
      </c>
      <c r="F160" s="67"/>
      <c r="G160" s="67"/>
      <c r="H160" s="67"/>
      <c r="I160" s="84"/>
      <c r="J160" s="67"/>
      <c r="K160" s="67"/>
      <c r="L160" s="84"/>
    </row>
    <row r="161" spans="1:12" x14ac:dyDescent="0.25">
      <c r="A161" s="144">
        <v>2</v>
      </c>
      <c r="B161" s="61" t="s">
        <v>89</v>
      </c>
      <c r="C161" s="64" t="s">
        <v>14</v>
      </c>
      <c r="D161" s="64"/>
      <c r="E161" s="64">
        <v>5.6639999999999997</v>
      </c>
      <c r="F161" s="65"/>
      <c r="G161" s="65"/>
      <c r="H161" s="65"/>
      <c r="I161" s="89"/>
      <c r="J161" s="65"/>
      <c r="K161" s="65"/>
      <c r="L161" s="89"/>
    </row>
    <row r="162" spans="1:12" x14ac:dyDescent="0.25">
      <c r="A162" s="146"/>
      <c r="B162" s="66" t="s">
        <v>15</v>
      </c>
      <c r="C162" s="2" t="s">
        <v>16</v>
      </c>
      <c r="D162" s="2">
        <v>1</v>
      </c>
      <c r="E162" s="2">
        <f>D162*E161</f>
        <v>5.6639999999999997</v>
      </c>
      <c r="F162" s="67"/>
      <c r="G162" s="67"/>
      <c r="H162" s="67"/>
      <c r="I162" s="84"/>
      <c r="J162" s="67"/>
      <c r="K162" s="67"/>
      <c r="L162" s="84"/>
    </row>
    <row r="163" spans="1:12" x14ac:dyDescent="0.25">
      <c r="A163" s="144">
        <v>3</v>
      </c>
      <c r="B163" s="61" t="s">
        <v>90</v>
      </c>
      <c r="C163" s="64" t="s">
        <v>14</v>
      </c>
      <c r="D163" s="64"/>
      <c r="E163" s="64">
        <v>1.22</v>
      </c>
      <c r="F163" s="65"/>
      <c r="G163" s="65"/>
      <c r="H163" s="65"/>
      <c r="I163" s="89"/>
      <c r="J163" s="65"/>
      <c r="K163" s="65"/>
      <c r="L163" s="89"/>
    </row>
    <row r="164" spans="1:12" x14ac:dyDescent="0.25">
      <c r="A164" s="145"/>
      <c r="B164" s="66" t="s">
        <v>15</v>
      </c>
      <c r="C164" s="2" t="s">
        <v>16</v>
      </c>
      <c r="D164" s="2">
        <v>1</v>
      </c>
      <c r="E164" s="2">
        <f>D164*E163</f>
        <v>1.22</v>
      </c>
      <c r="F164" s="67"/>
      <c r="G164" s="67"/>
      <c r="H164" s="67"/>
      <c r="I164" s="84"/>
      <c r="J164" s="67"/>
      <c r="K164" s="67"/>
      <c r="L164" s="84"/>
    </row>
    <row r="165" spans="1:12" x14ac:dyDescent="0.25">
      <c r="A165" s="146"/>
      <c r="B165" s="66" t="s">
        <v>91</v>
      </c>
      <c r="C165" s="2" t="s">
        <v>14</v>
      </c>
      <c r="D165" s="2">
        <v>1.21</v>
      </c>
      <c r="E165" s="2">
        <f>E163*D165</f>
        <v>1.4762</v>
      </c>
      <c r="F165" s="67"/>
      <c r="G165" s="67"/>
      <c r="H165" s="67"/>
      <c r="I165" s="67"/>
      <c r="J165" s="67"/>
      <c r="K165" s="67"/>
      <c r="L165" s="84"/>
    </row>
    <row r="166" spans="1:12" x14ac:dyDescent="0.25">
      <c r="A166" s="144">
        <v>4</v>
      </c>
      <c r="B166" s="61" t="s">
        <v>92</v>
      </c>
      <c r="C166" s="64" t="s">
        <v>14</v>
      </c>
      <c r="D166" s="64"/>
      <c r="E166" s="64">
        <f>E161-E163</f>
        <v>4.444</v>
      </c>
      <c r="F166" s="65"/>
      <c r="G166" s="65"/>
      <c r="H166" s="65"/>
      <c r="I166" s="89"/>
      <c r="J166" s="65"/>
      <c r="K166" s="65"/>
      <c r="L166" s="89"/>
    </row>
    <row r="167" spans="1:12" x14ac:dyDescent="0.25">
      <c r="A167" s="146"/>
      <c r="B167" s="66" t="s">
        <v>15</v>
      </c>
      <c r="C167" s="2" t="s">
        <v>16</v>
      </c>
      <c r="D167" s="2">
        <v>1</v>
      </c>
      <c r="E167" s="2">
        <f>D167*E166</f>
        <v>4.444</v>
      </c>
      <c r="F167" s="67"/>
      <c r="G167" s="67"/>
      <c r="H167" s="67"/>
      <c r="I167" s="84"/>
      <c r="J167" s="67"/>
      <c r="K167" s="67"/>
      <c r="L167" s="84"/>
    </row>
    <row r="168" spans="1:12" x14ac:dyDescent="0.25">
      <c r="A168" s="144">
        <v>5</v>
      </c>
      <c r="B168" s="62" t="s">
        <v>212</v>
      </c>
      <c r="C168" s="64" t="s">
        <v>93</v>
      </c>
      <c r="D168" s="64"/>
      <c r="E168" s="64">
        <v>1.8879999999999999</v>
      </c>
      <c r="F168" s="67"/>
      <c r="G168" s="78"/>
      <c r="H168" s="116"/>
      <c r="I168" s="78"/>
      <c r="J168" s="116"/>
      <c r="K168" s="116"/>
      <c r="L168" s="78"/>
    </row>
    <row r="169" spans="1:12" x14ac:dyDescent="0.25">
      <c r="A169" s="145"/>
      <c r="B169" s="66" t="s">
        <v>15</v>
      </c>
      <c r="C169" s="2" t="s">
        <v>16</v>
      </c>
      <c r="D169" s="2">
        <v>1</v>
      </c>
      <c r="E169" s="2">
        <f>E168*D169</f>
        <v>1.8879999999999999</v>
      </c>
      <c r="F169" s="67"/>
      <c r="G169" s="67"/>
      <c r="H169" s="116"/>
      <c r="I169" s="78"/>
      <c r="J169" s="116"/>
      <c r="K169" s="116"/>
      <c r="L169" s="78"/>
    </row>
    <row r="170" spans="1:12" x14ac:dyDescent="0.25">
      <c r="A170" s="145"/>
      <c r="B170" s="66" t="s">
        <v>105</v>
      </c>
      <c r="C170" s="2" t="s">
        <v>16</v>
      </c>
      <c r="D170" s="2">
        <v>1.02</v>
      </c>
      <c r="E170" s="2">
        <f>E168*D170</f>
        <v>1.9257599999999999</v>
      </c>
      <c r="F170" s="116"/>
      <c r="G170" s="78"/>
      <c r="H170" s="116"/>
      <c r="I170" s="78"/>
      <c r="J170" s="116"/>
      <c r="K170" s="116"/>
      <c r="L170" s="78"/>
    </row>
    <row r="171" spans="1:12" x14ac:dyDescent="0.25">
      <c r="A171" s="145"/>
      <c r="B171" s="66" t="s">
        <v>112</v>
      </c>
      <c r="C171" s="2" t="s">
        <v>22</v>
      </c>
      <c r="D171" s="2"/>
      <c r="E171" s="2">
        <f>0.125*1.05</f>
        <v>0.13125000000000001</v>
      </c>
      <c r="F171" s="67"/>
      <c r="G171" s="78"/>
      <c r="H171" s="116"/>
      <c r="I171" s="78"/>
      <c r="J171" s="116"/>
      <c r="K171" s="116"/>
      <c r="L171" s="78"/>
    </row>
    <row r="172" spans="1:12" x14ac:dyDescent="0.25">
      <c r="A172" s="146"/>
      <c r="B172" s="66" t="s">
        <v>46</v>
      </c>
      <c r="C172" s="2" t="s">
        <v>16</v>
      </c>
      <c r="D172" s="2">
        <v>1.5</v>
      </c>
      <c r="E172" s="2">
        <f>E168*D172</f>
        <v>2.8319999999999999</v>
      </c>
      <c r="F172" s="67"/>
      <c r="G172" s="78"/>
      <c r="H172" s="116"/>
      <c r="I172" s="78"/>
      <c r="J172" s="116"/>
      <c r="K172" s="116"/>
      <c r="L172" s="78"/>
    </row>
    <row r="173" spans="1:12" x14ac:dyDescent="0.25">
      <c r="A173" s="144">
        <v>6</v>
      </c>
      <c r="B173" s="61" t="s">
        <v>94</v>
      </c>
      <c r="C173" s="64" t="s">
        <v>14</v>
      </c>
      <c r="D173" s="64"/>
      <c r="E173" s="64">
        <f>E163</f>
        <v>1.22</v>
      </c>
      <c r="F173" s="65"/>
      <c r="G173" s="65"/>
      <c r="H173" s="65"/>
      <c r="I173" s="89"/>
      <c r="J173" s="65"/>
      <c r="K173" s="65"/>
      <c r="L173" s="89"/>
    </row>
    <row r="174" spans="1:12" x14ac:dyDescent="0.25">
      <c r="A174" s="145"/>
      <c r="B174" s="66" t="s">
        <v>15</v>
      </c>
      <c r="C174" s="2" t="s">
        <v>16</v>
      </c>
      <c r="D174" s="2">
        <v>1</v>
      </c>
      <c r="E174" s="2">
        <f>D174*E173</f>
        <v>1.22</v>
      </c>
      <c r="F174" s="67"/>
      <c r="G174" s="67"/>
      <c r="H174" s="67"/>
      <c r="I174" s="84"/>
      <c r="J174" s="67"/>
      <c r="K174" s="67"/>
      <c r="L174" s="84"/>
    </row>
    <row r="175" spans="1:12" x14ac:dyDescent="0.25">
      <c r="A175" s="146"/>
      <c r="B175" s="66" t="s">
        <v>38</v>
      </c>
      <c r="C175" s="2" t="s">
        <v>22</v>
      </c>
      <c r="D175" s="2">
        <v>1.75</v>
      </c>
      <c r="E175" s="2">
        <f>E173*D175</f>
        <v>2.1349999999999998</v>
      </c>
      <c r="F175" s="67"/>
      <c r="G175" s="67"/>
      <c r="H175" s="67"/>
      <c r="I175" s="67"/>
      <c r="J175" s="67"/>
      <c r="K175" s="67"/>
      <c r="L175" s="67"/>
    </row>
    <row r="176" spans="1:12" x14ac:dyDescent="0.25">
      <c r="A176" s="147" t="s">
        <v>243</v>
      </c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</row>
    <row r="177" spans="1:12" x14ac:dyDescent="0.25">
      <c r="A177" s="144">
        <v>1</v>
      </c>
      <c r="B177" s="61" t="s">
        <v>225</v>
      </c>
      <c r="C177" s="64" t="s">
        <v>19</v>
      </c>
      <c r="D177" s="64"/>
      <c r="E177" s="64">
        <v>11.5</v>
      </c>
      <c r="F177" s="65"/>
      <c r="G177" s="65"/>
      <c r="H177" s="65"/>
      <c r="I177" s="89"/>
      <c r="J177" s="65"/>
      <c r="K177" s="65"/>
      <c r="L177" s="89"/>
    </row>
    <row r="178" spans="1:12" x14ac:dyDescent="0.25">
      <c r="A178" s="146"/>
      <c r="B178" s="66" t="s">
        <v>15</v>
      </c>
      <c r="C178" s="2" t="s">
        <v>16</v>
      </c>
      <c r="D178" s="2">
        <v>1</v>
      </c>
      <c r="E178" s="2">
        <f>D178*E177</f>
        <v>11.5</v>
      </c>
      <c r="F178" s="67"/>
      <c r="G178" s="67"/>
      <c r="H178" s="67"/>
      <c r="I178" s="84"/>
      <c r="J178" s="67"/>
      <c r="K178" s="67"/>
      <c r="L178" s="84"/>
    </row>
    <row r="179" spans="1:12" x14ac:dyDescent="0.25">
      <c r="A179" s="144">
        <v>2</v>
      </c>
      <c r="B179" s="61" t="s">
        <v>89</v>
      </c>
      <c r="C179" s="64" t="s">
        <v>14</v>
      </c>
      <c r="D179" s="64"/>
      <c r="E179" s="64">
        <v>1.38</v>
      </c>
      <c r="F179" s="65"/>
      <c r="G179" s="65"/>
      <c r="H179" s="65"/>
      <c r="I179" s="89"/>
      <c r="J179" s="65"/>
      <c r="K179" s="65"/>
      <c r="L179" s="89"/>
    </row>
    <row r="180" spans="1:12" x14ac:dyDescent="0.25">
      <c r="A180" s="146"/>
      <c r="B180" s="66" t="s">
        <v>15</v>
      </c>
      <c r="C180" s="2" t="s">
        <v>16</v>
      </c>
      <c r="D180" s="2">
        <v>1</v>
      </c>
      <c r="E180" s="2">
        <f>D180*E179</f>
        <v>1.38</v>
      </c>
      <c r="F180" s="67"/>
      <c r="G180" s="67"/>
      <c r="H180" s="67"/>
      <c r="I180" s="84"/>
      <c r="J180" s="67"/>
      <c r="K180" s="67"/>
      <c r="L180" s="84"/>
    </row>
    <row r="181" spans="1:12" x14ac:dyDescent="0.25">
      <c r="A181" s="144">
        <v>3</v>
      </c>
      <c r="B181" s="61" t="s">
        <v>90</v>
      </c>
      <c r="C181" s="64" t="s">
        <v>14</v>
      </c>
      <c r="D181" s="64"/>
      <c r="E181" s="64">
        <v>0.46</v>
      </c>
      <c r="F181" s="65"/>
      <c r="G181" s="65"/>
      <c r="H181" s="65"/>
      <c r="I181" s="89"/>
      <c r="J181" s="65"/>
      <c r="K181" s="65"/>
      <c r="L181" s="89"/>
    </row>
    <row r="182" spans="1:12" x14ac:dyDescent="0.25">
      <c r="A182" s="145"/>
      <c r="B182" s="66" t="s">
        <v>15</v>
      </c>
      <c r="C182" s="2" t="s">
        <v>16</v>
      </c>
      <c r="D182" s="2">
        <v>1</v>
      </c>
      <c r="E182" s="2">
        <f>D182*E181</f>
        <v>0.46</v>
      </c>
      <c r="F182" s="67"/>
      <c r="G182" s="67"/>
      <c r="H182" s="67"/>
      <c r="I182" s="84"/>
      <c r="J182" s="67"/>
      <c r="K182" s="67"/>
      <c r="L182" s="84"/>
    </row>
    <row r="183" spans="1:12" x14ac:dyDescent="0.25">
      <c r="A183" s="146"/>
      <c r="B183" s="66" t="s">
        <v>91</v>
      </c>
      <c r="C183" s="2" t="s">
        <v>14</v>
      </c>
      <c r="D183" s="2">
        <v>1.21</v>
      </c>
      <c r="E183" s="2">
        <f>E181*D183</f>
        <v>0.55659999999999998</v>
      </c>
      <c r="F183" s="67"/>
      <c r="G183" s="67"/>
      <c r="H183" s="67"/>
      <c r="I183" s="67"/>
      <c r="J183" s="67"/>
      <c r="K183" s="67"/>
      <c r="L183" s="84"/>
    </row>
    <row r="184" spans="1:12" x14ac:dyDescent="0.25">
      <c r="A184" s="144">
        <v>4</v>
      </c>
      <c r="B184" s="61" t="s">
        <v>92</v>
      </c>
      <c r="C184" s="64" t="s">
        <v>14</v>
      </c>
      <c r="D184" s="64"/>
      <c r="E184" s="64">
        <f>E179-E181</f>
        <v>0.91999999999999993</v>
      </c>
      <c r="F184" s="65"/>
      <c r="G184" s="65"/>
      <c r="H184" s="65"/>
      <c r="I184" s="89"/>
      <c r="J184" s="65"/>
      <c r="K184" s="65"/>
      <c r="L184" s="89"/>
    </row>
    <row r="185" spans="1:12" x14ac:dyDescent="0.25">
      <c r="A185" s="146"/>
      <c r="B185" s="66" t="s">
        <v>15</v>
      </c>
      <c r="C185" s="2" t="s">
        <v>16</v>
      </c>
      <c r="D185" s="2">
        <v>1</v>
      </c>
      <c r="E185" s="2">
        <f>D185*E184</f>
        <v>0.91999999999999993</v>
      </c>
      <c r="F185" s="67"/>
      <c r="G185" s="67"/>
      <c r="H185" s="67"/>
      <c r="I185" s="84"/>
      <c r="J185" s="67"/>
      <c r="K185" s="67"/>
      <c r="L185" s="84"/>
    </row>
    <row r="186" spans="1:12" x14ac:dyDescent="0.25">
      <c r="A186" s="144">
        <v>5</v>
      </c>
      <c r="B186" s="62" t="s">
        <v>212</v>
      </c>
      <c r="C186" s="64" t="s">
        <v>93</v>
      </c>
      <c r="D186" s="64"/>
      <c r="E186" s="64">
        <v>0.85</v>
      </c>
      <c r="F186" s="67"/>
      <c r="G186" s="78"/>
      <c r="H186" s="116"/>
      <c r="I186" s="78"/>
      <c r="J186" s="116"/>
      <c r="K186" s="116"/>
      <c r="L186" s="78"/>
    </row>
    <row r="187" spans="1:12" x14ac:dyDescent="0.25">
      <c r="A187" s="145"/>
      <c r="B187" s="66" t="s">
        <v>15</v>
      </c>
      <c r="C187" s="2" t="s">
        <v>16</v>
      </c>
      <c r="D187" s="2">
        <v>1</v>
      </c>
      <c r="E187" s="2">
        <f>E186*D187</f>
        <v>0.85</v>
      </c>
      <c r="F187" s="67"/>
      <c r="G187" s="67"/>
      <c r="H187" s="116"/>
      <c r="I187" s="78"/>
      <c r="J187" s="116"/>
      <c r="K187" s="116"/>
      <c r="L187" s="78"/>
    </row>
    <row r="188" spans="1:12" x14ac:dyDescent="0.25">
      <c r="A188" s="145"/>
      <c r="B188" s="66" t="s">
        <v>105</v>
      </c>
      <c r="C188" s="2" t="s">
        <v>16</v>
      </c>
      <c r="D188" s="2">
        <v>1.02</v>
      </c>
      <c r="E188" s="2">
        <f>E186*D188</f>
        <v>0.86699999999999999</v>
      </c>
      <c r="F188" s="116"/>
      <c r="G188" s="78"/>
      <c r="H188" s="116"/>
      <c r="I188" s="78"/>
      <c r="J188" s="116"/>
      <c r="K188" s="116"/>
      <c r="L188" s="78"/>
    </row>
    <row r="189" spans="1:12" x14ac:dyDescent="0.25">
      <c r="A189" s="145"/>
      <c r="B189" s="66" t="s">
        <v>112</v>
      </c>
      <c r="C189" s="2" t="s">
        <v>22</v>
      </c>
      <c r="D189" s="2"/>
      <c r="E189" s="2">
        <f>0.06*1.05</f>
        <v>6.3E-2</v>
      </c>
      <c r="F189" s="67"/>
      <c r="G189" s="78"/>
      <c r="H189" s="116"/>
      <c r="I189" s="78"/>
      <c r="J189" s="116"/>
      <c r="K189" s="116"/>
      <c r="L189" s="78"/>
    </row>
    <row r="190" spans="1:12" x14ac:dyDescent="0.25">
      <c r="A190" s="146"/>
      <c r="B190" s="66" t="s">
        <v>46</v>
      </c>
      <c r="C190" s="2" t="s">
        <v>16</v>
      </c>
      <c r="D190" s="2">
        <v>1.5</v>
      </c>
      <c r="E190" s="2">
        <f>E186*D190</f>
        <v>1.2749999999999999</v>
      </c>
      <c r="F190" s="67"/>
      <c r="G190" s="78"/>
      <c r="H190" s="116"/>
      <c r="I190" s="78"/>
      <c r="J190" s="116"/>
      <c r="K190" s="116"/>
      <c r="L190" s="78"/>
    </row>
    <row r="191" spans="1:12" x14ac:dyDescent="0.25">
      <c r="A191" s="139">
        <v>1</v>
      </c>
      <c r="B191" s="62" t="s">
        <v>244</v>
      </c>
      <c r="C191" s="64" t="s">
        <v>13</v>
      </c>
      <c r="D191" s="64"/>
      <c r="E191" s="64">
        <v>4.5999999999999996</v>
      </c>
      <c r="F191" s="65"/>
      <c r="G191" s="65"/>
      <c r="H191" s="65"/>
      <c r="I191" s="65"/>
      <c r="J191" s="65"/>
      <c r="K191" s="65"/>
      <c r="L191" s="65"/>
    </row>
    <row r="192" spans="1:12" x14ac:dyDescent="0.25">
      <c r="A192" s="139"/>
      <c r="B192" s="66" t="s">
        <v>15</v>
      </c>
      <c r="C192" s="2" t="s">
        <v>16</v>
      </c>
      <c r="D192" s="2">
        <v>1</v>
      </c>
      <c r="E192" s="2">
        <f>E191*D192</f>
        <v>4.5999999999999996</v>
      </c>
      <c r="F192" s="67"/>
      <c r="G192" s="67"/>
      <c r="H192" s="67"/>
      <c r="I192" s="67"/>
      <c r="J192" s="67"/>
      <c r="K192" s="67"/>
      <c r="L192" s="67"/>
    </row>
    <row r="193" spans="1:12" x14ac:dyDescent="0.25">
      <c r="A193" s="139"/>
      <c r="B193" s="66" t="s">
        <v>219</v>
      </c>
      <c r="C193" s="2" t="s">
        <v>14</v>
      </c>
      <c r="D193" s="2">
        <v>0.05</v>
      </c>
      <c r="E193" s="2">
        <f>E191*D193</f>
        <v>0.22999999999999998</v>
      </c>
      <c r="F193" s="67"/>
      <c r="G193" s="67"/>
      <c r="H193" s="67"/>
      <c r="I193" s="67"/>
      <c r="J193" s="67"/>
      <c r="K193" s="67"/>
      <c r="L193" s="67"/>
    </row>
    <row r="194" spans="1:12" x14ac:dyDescent="0.25">
      <c r="A194" s="139">
        <v>2</v>
      </c>
      <c r="B194" s="62" t="s">
        <v>245</v>
      </c>
      <c r="C194" s="64" t="s">
        <v>13</v>
      </c>
      <c r="D194" s="64"/>
      <c r="E194" s="64">
        <v>4.5999999999999996</v>
      </c>
      <c r="F194" s="65"/>
      <c r="G194" s="65"/>
      <c r="H194" s="65"/>
      <c r="I194" s="65"/>
      <c r="J194" s="65"/>
      <c r="K194" s="65"/>
      <c r="L194" s="65"/>
    </row>
    <row r="195" spans="1:12" x14ac:dyDescent="0.25">
      <c r="A195" s="139"/>
      <c r="B195" s="66" t="s">
        <v>15</v>
      </c>
      <c r="C195" s="2" t="s">
        <v>16</v>
      </c>
      <c r="D195" s="2">
        <v>1</v>
      </c>
      <c r="E195" s="2">
        <f>E194*D195</f>
        <v>4.5999999999999996</v>
      </c>
      <c r="F195" s="67"/>
      <c r="G195" s="67"/>
      <c r="H195" s="67"/>
      <c r="I195" s="67"/>
      <c r="J195" s="67"/>
      <c r="K195" s="67"/>
      <c r="L195" s="67"/>
    </row>
    <row r="196" spans="1:12" x14ac:dyDescent="0.25">
      <c r="A196" s="139"/>
      <c r="B196" s="66" t="s">
        <v>24</v>
      </c>
      <c r="C196" s="2" t="s">
        <v>14</v>
      </c>
      <c r="D196" s="2">
        <v>0.04</v>
      </c>
      <c r="E196" s="2">
        <f>D196*E194</f>
        <v>0.184</v>
      </c>
      <c r="F196" s="67"/>
      <c r="G196" s="67"/>
      <c r="H196" s="67"/>
      <c r="I196" s="67"/>
      <c r="J196" s="67"/>
      <c r="K196" s="67"/>
      <c r="L196" s="67"/>
    </row>
    <row r="197" spans="1:12" x14ac:dyDescent="0.25">
      <c r="A197" s="139"/>
      <c r="B197" s="66" t="s">
        <v>17</v>
      </c>
      <c r="C197" s="2" t="s">
        <v>16</v>
      </c>
      <c r="D197" s="2">
        <v>0.1</v>
      </c>
      <c r="E197" s="2">
        <f>E194*D197</f>
        <v>0.45999999999999996</v>
      </c>
      <c r="F197" s="67"/>
      <c r="G197" s="67"/>
      <c r="H197" s="67"/>
      <c r="I197" s="67"/>
      <c r="J197" s="67"/>
      <c r="K197" s="67"/>
      <c r="L197" s="67"/>
    </row>
    <row r="198" spans="1:12" x14ac:dyDescent="0.25">
      <c r="A198" s="144">
        <v>6</v>
      </c>
      <c r="B198" s="61" t="s">
        <v>94</v>
      </c>
      <c r="C198" s="64" t="s">
        <v>14</v>
      </c>
      <c r="D198" s="64"/>
      <c r="E198" s="64">
        <v>0.46</v>
      </c>
      <c r="F198" s="65"/>
      <c r="G198" s="65"/>
      <c r="H198" s="65"/>
      <c r="I198" s="89"/>
      <c r="J198" s="65"/>
      <c r="K198" s="65"/>
      <c r="L198" s="89"/>
    </row>
    <row r="199" spans="1:12" x14ac:dyDescent="0.25">
      <c r="A199" s="145"/>
      <c r="B199" s="66" t="s">
        <v>15</v>
      </c>
      <c r="C199" s="2" t="s">
        <v>16</v>
      </c>
      <c r="D199" s="2">
        <v>1</v>
      </c>
      <c r="E199" s="2">
        <f>D199*E198</f>
        <v>0.46</v>
      </c>
      <c r="F199" s="67"/>
      <c r="G199" s="67"/>
      <c r="H199" s="67"/>
      <c r="I199" s="84"/>
      <c r="J199" s="67"/>
      <c r="K199" s="67"/>
      <c r="L199" s="84"/>
    </row>
    <row r="200" spans="1:12" x14ac:dyDescent="0.25">
      <c r="A200" s="146"/>
      <c r="B200" s="66" t="s">
        <v>38</v>
      </c>
      <c r="C200" s="2" t="s">
        <v>22</v>
      </c>
      <c r="D200" s="2">
        <v>1.75</v>
      </c>
      <c r="E200" s="2">
        <f>E198*D200</f>
        <v>0.80500000000000005</v>
      </c>
      <c r="F200" s="67"/>
      <c r="G200" s="67"/>
      <c r="H200" s="67"/>
      <c r="I200" s="67"/>
      <c r="J200" s="67"/>
      <c r="K200" s="67"/>
      <c r="L200" s="67"/>
    </row>
    <row r="201" spans="1:12" x14ac:dyDescent="0.25">
      <c r="A201" s="158" t="s">
        <v>121</v>
      </c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</row>
    <row r="202" spans="1:12" x14ac:dyDescent="0.25">
      <c r="A202" s="144">
        <v>1</v>
      </c>
      <c r="B202" s="61" t="s">
        <v>89</v>
      </c>
      <c r="C202" s="64" t="s">
        <v>14</v>
      </c>
      <c r="D202" s="64"/>
      <c r="E202" s="64">
        <v>4.3499999999999996</v>
      </c>
      <c r="F202" s="64"/>
      <c r="G202" s="65"/>
      <c r="H202" s="65"/>
      <c r="I202" s="65"/>
      <c r="J202" s="65"/>
      <c r="K202" s="65"/>
      <c r="L202" s="65"/>
    </row>
    <row r="203" spans="1:12" x14ac:dyDescent="0.25">
      <c r="A203" s="145"/>
      <c r="B203" s="66" t="s">
        <v>15</v>
      </c>
      <c r="C203" s="2" t="s">
        <v>16</v>
      </c>
      <c r="D203" s="2">
        <v>1</v>
      </c>
      <c r="E203" s="2">
        <f>E202*D203</f>
        <v>4.3499999999999996</v>
      </c>
      <c r="F203" s="2"/>
      <c r="G203" s="67"/>
      <c r="H203" s="67"/>
      <c r="I203" s="67"/>
      <c r="J203" s="67"/>
      <c r="K203" s="67"/>
      <c r="L203" s="67"/>
    </row>
    <row r="204" spans="1:12" x14ac:dyDescent="0.25">
      <c r="A204" s="144">
        <v>2</v>
      </c>
      <c r="B204" s="61" t="s">
        <v>122</v>
      </c>
      <c r="C204" s="64" t="s">
        <v>13</v>
      </c>
      <c r="D204" s="64"/>
      <c r="E204" s="64">
        <v>2</v>
      </c>
      <c r="F204" s="64"/>
      <c r="G204" s="65"/>
      <c r="H204" s="65"/>
      <c r="I204" s="65"/>
      <c r="J204" s="65"/>
      <c r="K204" s="65"/>
      <c r="L204" s="65"/>
    </row>
    <row r="205" spans="1:12" x14ac:dyDescent="0.25">
      <c r="A205" s="145"/>
      <c r="B205" s="66" t="s">
        <v>15</v>
      </c>
      <c r="C205" s="2" t="s">
        <v>16</v>
      </c>
      <c r="D205" s="2">
        <v>1</v>
      </c>
      <c r="E205" s="2">
        <f>E204*D205</f>
        <v>2</v>
      </c>
      <c r="F205" s="2"/>
      <c r="G205" s="67"/>
      <c r="H205" s="67"/>
      <c r="I205" s="67"/>
      <c r="J205" s="67"/>
      <c r="K205" s="67"/>
      <c r="L205" s="67"/>
    </row>
    <row r="206" spans="1:12" x14ac:dyDescent="0.25">
      <c r="A206" s="145"/>
      <c r="B206" s="66" t="s">
        <v>123</v>
      </c>
      <c r="C206" s="2" t="s">
        <v>14</v>
      </c>
      <c r="D206" s="2">
        <v>0.2</v>
      </c>
      <c r="E206" s="2">
        <f>E204*D206</f>
        <v>0.4</v>
      </c>
      <c r="F206" s="2"/>
      <c r="G206" s="67"/>
      <c r="H206" s="67"/>
      <c r="I206" s="67"/>
      <c r="J206" s="67"/>
      <c r="K206" s="67"/>
      <c r="L206" s="67"/>
    </row>
    <row r="207" spans="1:12" x14ac:dyDescent="0.25">
      <c r="A207" s="144">
        <v>3</v>
      </c>
      <c r="B207" s="61" t="s">
        <v>90</v>
      </c>
      <c r="C207" s="64" t="s">
        <v>14</v>
      </c>
      <c r="D207" s="64"/>
      <c r="E207" s="64">
        <v>2</v>
      </c>
      <c r="F207" s="64"/>
      <c r="G207" s="65"/>
      <c r="H207" s="65"/>
      <c r="I207" s="65"/>
      <c r="J207" s="65"/>
      <c r="K207" s="65"/>
      <c r="L207" s="65"/>
    </row>
    <row r="208" spans="1:12" x14ac:dyDescent="0.25">
      <c r="A208" s="145"/>
      <c r="B208" s="66" t="s">
        <v>15</v>
      </c>
      <c r="C208" s="2" t="s">
        <v>16</v>
      </c>
      <c r="D208" s="2">
        <v>1</v>
      </c>
      <c r="E208" s="2">
        <f>E207*D208</f>
        <v>2</v>
      </c>
      <c r="F208" s="2"/>
      <c r="G208" s="67"/>
      <c r="H208" s="67"/>
      <c r="I208" s="67"/>
      <c r="J208" s="67"/>
      <c r="K208" s="67"/>
      <c r="L208" s="67"/>
    </row>
    <row r="209" spans="1:12" x14ac:dyDescent="0.25">
      <c r="A209" s="145"/>
      <c r="B209" s="66" t="s">
        <v>91</v>
      </c>
      <c r="C209" s="2" t="s">
        <v>14</v>
      </c>
      <c r="D209" s="2">
        <v>1.21</v>
      </c>
      <c r="E209" s="2">
        <f>E207*D209</f>
        <v>2.42</v>
      </c>
      <c r="F209" s="67"/>
      <c r="G209" s="67"/>
      <c r="H209" s="67"/>
      <c r="I209" s="67"/>
      <c r="J209" s="67"/>
      <c r="K209" s="67"/>
      <c r="L209" s="67"/>
    </row>
    <row r="210" spans="1:12" x14ac:dyDescent="0.25">
      <c r="A210" s="144">
        <v>4</v>
      </c>
      <c r="B210" s="61" t="s">
        <v>124</v>
      </c>
      <c r="C210" s="64" t="s">
        <v>13</v>
      </c>
      <c r="D210" s="64"/>
      <c r="E210" s="64">
        <v>4.3499999999999996</v>
      </c>
      <c r="F210" s="64"/>
      <c r="G210" s="65"/>
      <c r="H210" s="65"/>
      <c r="I210" s="65"/>
      <c r="J210" s="65"/>
      <c r="K210" s="65"/>
      <c r="L210" s="65"/>
    </row>
    <row r="211" spans="1:12" x14ac:dyDescent="0.25">
      <c r="A211" s="145"/>
      <c r="B211" s="66" t="s">
        <v>15</v>
      </c>
      <c r="C211" s="2" t="s">
        <v>16</v>
      </c>
      <c r="D211" s="2">
        <v>1</v>
      </c>
      <c r="E211" s="2">
        <f>E210*D211</f>
        <v>4.3499999999999996</v>
      </c>
      <c r="F211" s="2"/>
      <c r="G211" s="67"/>
      <c r="H211" s="67"/>
      <c r="I211" s="67"/>
      <c r="J211" s="67"/>
      <c r="K211" s="67"/>
      <c r="L211" s="67"/>
    </row>
    <row r="212" spans="1:12" x14ac:dyDescent="0.25">
      <c r="A212" s="145"/>
      <c r="B212" s="66" t="s">
        <v>125</v>
      </c>
      <c r="C212" s="2" t="s">
        <v>22</v>
      </c>
      <c r="D212" s="2"/>
      <c r="E212" s="2">
        <v>0.32</v>
      </c>
      <c r="F212" s="2"/>
      <c r="G212" s="67"/>
      <c r="H212" s="67"/>
      <c r="I212" s="67"/>
      <c r="J212" s="67"/>
      <c r="K212" s="67"/>
      <c r="L212" s="67"/>
    </row>
    <row r="213" spans="1:12" x14ac:dyDescent="0.25">
      <c r="A213" s="145"/>
      <c r="B213" s="66" t="s">
        <v>17</v>
      </c>
      <c r="C213" s="2" t="s">
        <v>16</v>
      </c>
      <c r="D213" s="2">
        <v>15</v>
      </c>
      <c r="E213" s="2">
        <f>E210*D213</f>
        <v>65.25</v>
      </c>
      <c r="F213" s="2"/>
      <c r="G213" s="67"/>
      <c r="H213" s="67"/>
      <c r="I213" s="67"/>
      <c r="J213" s="67"/>
      <c r="K213" s="67"/>
      <c r="L213" s="67"/>
    </row>
    <row r="214" spans="1:12" x14ac:dyDescent="0.25">
      <c r="A214" s="144">
        <v>5</v>
      </c>
      <c r="B214" s="61" t="s">
        <v>126</v>
      </c>
      <c r="C214" s="64" t="s">
        <v>13</v>
      </c>
      <c r="D214" s="64"/>
      <c r="E214" s="64">
        <v>8.6999999999999993</v>
      </c>
      <c r="F214" s="64"/>
      <c r="G214" s="65"/>
      <c r="H214" s="65"/>
      <c r="I214" s="65"/>
      <c r="J214" s="65"/>
      <c r="K214" s="65"/>
      <c r="L214" s="65"/>
    </row>
    <row r="215" spans="1:12" x14ac:dyDescent="0.25">
      <c r="A215" s="145"/>
      <c r="B215" s="66" t="s">
        <v>15</v>
      </c>
      <c r="C215" s="2" t="s">
        <v>16</v>
      </c>
      <c r="D215" s="2">
        <v>1</v>
      </c>
      <c r="E215" s="2">
        <f>E214*D215</f>
        <v>8.6999999999999993</v>
      </c>
      <c r="F215" s="2"/>
      <c r="G215" s="67"/>
      <c r="H215" s="67"/>
      <c r="I215" s="67"/>
      <c r="J215" s="67"/>
      <c r="K215" s="67"/>
      <c r="L215" s="67"/>
    </row>
    <row r="216" spans="1:12" x14ac:dyDescent="0.25">
      <c r="A216" s="145"/>
      <c r="B216" s="66" t="s">
        <v>149</v>
      </c>
      <c r="C216" s="2" t="s">
        <v>23</v>
      </c>
      <c r="D216" s="2">
        <v>0.25</v>
      </c>
      <c r="E216" s="2">
        <f>E214*D216</f>
        <v>2.1749999999999998</v>
      </c>
      <c r="F216" s="2"/>
      <c r="G216" s="67"/>
      <c r="H216" s="67"/>
      <c r="I216" s="67"/>
      <c r="J216" s="67"/>
      <c r="K216" s="67"/>
      <c r="L216" s="67"/>
    </row>
    <row r="217" spans="1:12" x14ac:dyDescent="0.25">
      <c r="A217" s="145"/>
      <c r="B217" s="66" t="s">
        <v>17</v>
      </c>
      <c r="C217" s="2" t="s">
        <v>16</v>
      </c>
      <c r="D217" s="2">
        <v>0.2</v>
      </c>
      <c r="E217" s="2">
        <f>E214*D217</f>
        <v>1.74</v>
      </c>
      <c r="F217" s="2"/>
      <c r="G217" s="67"/>
      <c r="H217" s="67"/>
      <c r="I217" s="67"/>
      <c r="J217" s="67"/>
      <c r="K217" s="67"/>
      <c r="L217" s="67"/>
    </row>
    <row r="218" spans="1:12" x14ac:dyDescent="0.25">
      <c r="A218" s="144">
        <v>6</v>
      </c>
      <c r="B218" s="61" t="s">
        <v>127</v>
      </c>
      <c r="C218" s="64" t="s">
        <v>19</v>
      </c>
      <c r="D218" s="64"/>
      <c r="E218" s="64">
        <v>1</v>
      </c>
      <c r="F218" s="64"/>
      <c r="G218" s="65"/>
      <c r="H218" s="65"/>
      <c r="I218" s="65"/>
      <c r="J218" s="65"/>
      <c r="K218" s="65"/>
      <c r="L218" s="65"/>
    </row>
    <row r="219" spans="1:12" x14ac:dyDescent="0.25">
      <c r="A219" s="145"/>
      <c r="B219" s="66" t="s">
        <v>15</v>
      </c>
      <c r="C219" s="2" t="s">
        <v>16</v>
      </c>
      <c r="D219" s="2">
        <v>1</v>
      </c>
      <c r="E219" s="2">
        <f>E218*D219</f>
        <v>1</v>
      </c>
      <c r="F219" s="2"/>
      <c r="G219" s="67"/>
      <c r="H219" s="67"/>
      <c r="I219" s="67"/>
      <c r="J219" s="67"/>
      <c r="K219" s="67"/>
      <c r="L219" s="67"/>
    </row>
    <row r="220" spans="1:12" x14ac:dyDescent="0.25">
      <c r="A220" s="145"/>
      <c r="B220" s="66" t="s">
        <v>128</v>
      </c>
      <c r="C220" s="2" t="s">
        <v>19</v>
      </c>
      <c r="D220" s="2">
        <v>1</v>
      </c>
      <c r="E220" s="2">
        <v>1</v>
      </c>
      <c r="F220" s="2"/>
      <c r="G220" s="67"/>
      <c r="H220" s="67"/>
      <c r="I220" s="67"/>
      <c r="J220" s="67"/>
      <c r="K220" s="67"/>
      <c r="L220" s="67"/>
    </row>
    <row r="221" spans="1:12" x14ac:dyDescent="0.25">
      <c r="A221" s="144">
        <v>7</v>
      </c>
      <c r="B221" s="61" t="s">
        <v>129</v>
      </c>
      <c r="C221" s="64" t="s">
        <v>19</v>
      </c>
      <c r="D221" s="64"/>
      <c r="E221" s="64">
        <v>1</v>
      </c>
      <c r="F221" s="64"/>
      <c r="G221" s="65"/>
      <c r="H221" s="65"/>
      <c r="I221" s="65"/>
      <c r="J221" s="65"/>
      <c r="K221" s="65"/>
      <c r="L221" s="65"/>
    </row>
    <row r="222" spans="1:12" x14ac:dyDescent="0.25">
      <c r="A222" s="145"/>
      <c r="B222" s="66" t="s">
        <v>15</v>
      </c>
      <c r="C222" s="2" t="s">
        <v>16</v>
      </c>
      <c r="D222" s="2">
        <v>1</v>
      </c>
      <c r="E222" s="2">
        <f>E221*D222</f>
        <v>1</v>
      </c>
      <c r="F222" s="2"/>
      <c r="G222" s="67"/>
      <c r="H222" s="67"/>
      <c r="I222" s="67"/>
      <c r="J222" s="67"/>
      <c r="K222" s="67"/>
      <c r="L222" s="67"/>
    </row>
    <row r="223" spans="1:12" x14ac:dyDescent="0.25">
      <c r="A223" s="145"/>
      <c r="B223" s="66" t="s">
        <v>130</v>
      </c>
      <c r="C223" s="2" t="s">
        <v>19</v>
      </c>
      <c r="D223" s="2">
        <v>1</v>
      </c>
      <c r="E223" s="2">
        <f>E221*D223</f>
        <v>1</v>
      </c>
      <c r="F223" s="2"/>
      <c r="G223" s="67"/>
      <c r="H223" s="67"/>
      <c r="I223" s="67"/>
      <c r="J223" s="67"/>
      <c r="K223" s="67"/>
      <c r="L223" s="67"/>
    </row>
    <row r="224" spans="1:12" x14ac:dyDescent="0.25">
      <c r="A224" s="144">
        <v>8</v>
      </c>
      <c r="B224" s="61" t="s">
        <v>131</v>
      </c>
      <c r="C224" s="64" t="s">
        <v>19</v>
      </c>
      <c r="D224" s="64"/>
      <c r="E224" s="64">
        <v>5.5</v>
      </c>
      <c r="F224" s="64"/>
      <c r="G224" s="65"/>
      <c r="H224" s="65"/>
      <c r="I224" s="65"/>
      <c r="J224" s="65"/>
      <c r="K224" s="65"/>
      <c r="L224" s="65"/>
    </row>
    <row r="225" spans="1:12" x14ac:dyDescent="0.25">
      <c r="A225" s="145"/>
      <c r="B225" s="66" t="s">
        <v>15</v>
      </c>
      <c r="C225" s="2" t="s">
        <v>16</v>
      </c>
      <c r="D225" s="2">
        <v>1</v>
      </c>
      <c r="E225" s="2">
        <f>E224*D225</f>
        <v>5.5</v>
      </c>
      <c r="F225" s="2"/>
      <c r="G225" s="67"/>
      <c r="H225" s="67"/>
      <c r="I225" s="67"/>
      <c r="J225" s="67"/>
      <c r="K225" s="67"/>
      <c r="L225" s="67"/>
    </row>
    <row r="226" spans="1:12" x14ac:dyDescent="0.25">
      <c r="A226" s="145"/>
      <c r="B226" s="66" t="s">
        <v>45</v>
      </c>
      <c r="C226" s="2" t="s">
        <v>21</v>
      </c>
      <c r="D226" s="2"/>
      <c r="E226" s="2">
        <v>1</v>
      </c>
      <c r="F226" s="2"/>
      <c r="G226" s="67"/>
      <c r="H226" s="67"/>
      <c r="I226" s="67"/>
      <c r="J226" s="67"/>
      <c r="K226" s="67"/>
      <c r="L226" s="67"/>
    </row>
    <row r="227" spans="1:12" x14ac:dyDescent="0.25">
      <c r="A227" s="145"/>
      <c r="B227" s="66" t="s">
        <v>132</v>
      </c>
      <c r="C227" s="2" t="s">
        <v>19</v>
      </c>
      <c r="D227" s="2">
        <v>1</v>
      </c>
      <c r="E227" s="2">
        <f>E225*D227</f>
        <v>5.5</v>
      </c>
      <c r="F227" s="67"/>
      <c r="G227" s="67"/>
      <c r="H227" s="67"/>
      <c r="I227" s="67"/>
      <c r="J227" s="67"/>
      <c r="K227" s="67"/>
      <c r="L227" s="67"/>
    </row>
    <row r="228" spans="1:12" x14ac:dyDescent="0.25">
      <c r="A228" s="145"/>
      <c r="B228" s="66" t="s">
        <v>133</v>
      </c>
      <c r="C228" s="2" t="s">
        <v>21</v>
      </c>
      <c r="D228" s="2"/>
      <c r="E228" s="2">
        <v>1</v>
      </c>
      <c r="F228" s="67"/>
      <c r="G228" s="67"/>
      <c r="H228" s="67"/>
      <c r="I228" s="67"/>
      <c r="J228" s="67"/>
      <c r="K228" s="67"/>
      <c r="L228" s="67"/>
    </row>
    <row r="229" spans="1:12" x14ac:dyDescent="0.25">
      <c r="A229" s="145"/>
      <c r="B229" s="66" t="s">
        <v>17</v>
      </c>
      <c r="C229" s="2" t="s">
        <v>16</v>
      </c>
      <c r="D229" s="2">
        <v>0.1</v>
      </c>
      <c r="E229" s="2">
        <f>D229*E224</f>
        <v>0.55000000000000004</v>
      </c>
      <c r="F229" s="2"/>
      <c r="G229" s="67"/>
      <c r="H229" s="67"/>
      <c r="I229" s="67"/>
      <c r="J229" s="67"/>
      <c r="K229" s="67"/>
      <c r="L229" s="67"/>
    </row>
    <row r="230" spans="1:12" x14ac:dyDescent="0.25">
      <c r="A230" s="144">
        <v>9</v>
      </c>
      <c r="B230" s="61" t="s">
        <v>134</v>
      </c>
      <c r="C230" s="64" t="s">
        <v>135</v>
      </c>
      <c r="D230" s="64"/>
      <c r="E230" s="64">
        <v>1</v>
      </c>
      <c r="F230" s="64"/>
      <c r="G230" s="65"/>
      <c r="H230" s="65"/>
      <c r="I230" s="65"/>
      <c r="J230" s="65"/>
      <c r="K230" s="65"/>
      <c r="L230" s="65"/>
    </row>
    <row r="231" spans="1:12" x14ac:dyDescent="0.25">
      <c r="A231" s="145"/>
      <c r="B231" s="66" t="s">
        <v>15</v>
      </c>
      <c r="C231" s="2" t="s">
        <v>16</v>
      </c>
      <c r="D231" s="2">
        <v>1</v>
      </c>
      <c r="E231" s="2">
        <f>E230*D231</f>
        <v>1</v>
      </c>
      <c r="F231" s="2"/>
      <c r="G231" s="67"/>
      <c r="H231" s="67"/>
      <c r="I231" s="67"/>
      <c r="J231" s="67"/>
      <c r="K231" s="67"/>
      <c r="L231" s="67"/>
    </row>
    <row r="232" spans="1:12" x14ac:dyDescent="0.25">
      <c r="A232" s="145"/>
      <c r="B232" s="66" t="s">
        <v>136</v>
      </c>
      <c r="C232" s="2" t="s">
        <v>21</v>
      </c>
      <c r="D232" s="2"/>
      <c r="E232" s="2">
        <v>1</v>
      </c>
      <c r="F232" s="2"/>
      <c r="G232" s="67"/>
      <c r="H232" s="67"/>
      <c r="I232" s="67"/>
      <c r="J232" s="67"/>
      <c r="K232" s="67"/>
      <c r="L232" s="67"/>
    </row>
    <row r="233" spans="1:12" x14ac:dyDescent="0.25">
      <c r="A233" s="145"/>
      <c r="B233" s="66" t="s">
        <v>137</v>
      </c>
      <c r="C233" s="2" t="s">
        <v>21</v>
      </c>
      <c r="D233" s="2"/>
      <c r="E233" s="2">
        <v>1</v>
      </c>
      <c r="F233" s="2"/>
      <c r="G233" s="67"/>
      <c r="H233" s="67"/>
      <c r="I233" s="67"/>
      <c r="J233" s="67"/>
      <c r="K233" s="67"/>
      <c r="L233" s="67"/>
    </row>
    <row r="234" spans="1:12" x14ac:dyDescent="0.25">
      <c r="A234" s="145"/>
      <c r="B234" s="66" t="s">
        <v>138</v>
      </c>
      <c r="C234" s="2" t="s">
        <v>21</v>
      </c>
      <c r="D234" s="2"/>
      <c r="E234" s="2">
        <v>2</v>
      </c>
      <c r="F234" s="2"/>
      <c r="G234" s="67"/>
      <c r="H234" s="67"/>
      <c r="I234" s="67"/>
      <c r="J234" s="67"/>
      <c r="K234" s="67"/>
      <c r="L234" s="67"/>
    </row>
    <row r="235" spans="1:12" x14ac:dyDescent="0.25">
      <c r="A235" s="145"/>
      <c r="B235" s="66" t="s">
        <v>139</v>
      </c>
      <c r="C235" s="2" t="s">
        <v>21</v>
      </c>
      <c r="D235" s="2"/>
      <c r="E235" s="2">
        <v>1</v>
      </c>
      <c r="F235" s="2"/>
      <c r="G235" s="67"/>
      <c r="H235" s="67"/>
      <c r="I235" s="67"/>
      <c r="J235" s="67"/>
      <c r="K235" s="67"/>
      <c r="L235" s="67"/>
    </row>
    <row r="236" spans="1:12" x14ac:dyDescent="0.25">
      <c r="A236" s="145"/>
      <c r="B236" s="66" t="s">
        <v>140</v>
      </c>
      <c r="C236" s="2" t="s">
        <v>21</v>
      </c>
      <c r="D236" s="2"/>
      <c r="E236" s="2">
        <v>1</v>
      </c>
      <c r="F236" s="2"/>
      <c r="G236" s="67"/>
      <c r="H236" s="67"/>
      <c r="I236" s="67"/>
      <c r="J236" s="67"/>
      <c r="K236" s="67"/>
      <c r="L236" s="67"/>
    </row>
    <row r="237" spans="1:12" x14ac:dyDescent="0.25">
      <c r="A237" s="145"/>
      <c r="B237" s="66" t="s">
        <v>17</v>
      </c>
      <c r="C237" s="2" t="s">
        <v>16</v>
      </c>
      <c r="D237" s="2"/>
      <c r="E237" s="2">
        <v>1</v>
      </c>
      <c r="F237" s="2"/>
      <c r="G237" s="67"/>
      <c r="H237" s="67"/>
      <c r="I237" s="67"/>
      <c r="J237" s="67"/>
      <c r="K237" s="67"/>
      <c r="L237" s="67"/>
    </row>
    <row r="238" spans="1:12" x14ac:dyDescent="0.25">
      <c r="A238" s="144">
        <v>10</v>
      </c>
      <c r="B238" s="61" t="s">
        <v>141</v>
      </c>
      <c r="C238" s="64" t="s">
        <v>13</v>
      </c>
      <c r="D238" s="64"/>
      <c r="E238" s="64">
        <v>1.46</v>
      </c>
      <c r="F238" s="64"/>
      <c r="G238" s="65"/>
      <c r="H238" s="65"/>
      <c r="I238" s="65"/>
      <c r="J238" s="65"/>
      <c r="K238" s="65"/>
      <c r="L238" s="65"/>
    </row>
    <row r="239" spans="1:12" x14ac:dyDescent="0.25">
      <c r="A239" s="145"/>
      <c r="B239" s="66" t="s">
        <v>15</v>
      </c>
      <c r="C239" s="2" t="s">
        <v>16</v>
      </c>
      <c r="D239" s="2">
        <v>1</v>
      </c>
      <c r="E239" s="2">
        <f>E238*D239</f>
        <v>1.46</v>
      </c>
      <c r="F239" s="2"/>
      <c r="G239" s="67"/>
      <c r="H239" s="67"/>
      <c r="I239" s="67"/>
      <c r="J239" s="67"/>
      <c r="K239" s="67"/>
      <c r="L239" s="67"/>
    </row>
    <row r="240" spans="1:12" x14ac:dyDescent="0.25">
      <c r="A240" s="145"/>
      <c r="B240" s="66" t="s">
        <v>142</v>
      </c>
      <c r="C240" s="2" t="s">
        <v>13</v>
      </c>
      <c r="D240" s="2">
        <v>1</v>
      </c>
      <c r="E240" s="2">
        <f>E238*D240</f>
        <v>1.46</v>
      </c>
      <c r="F240" s="2"/>
      <c r="G240" s="67"/>
      <c r="H240" s="67"/>
      <c r="I240" s="67"/>
      <c r="J240" s="67"/>
      <c r="K240" s="67"/>
      <c r="L240" s="67"/>
    </row>
    <row r="241" spans="1:12" x14ac:dyDescent="0.25">
      <c r="A241" s="145"/>
      <c r="B241" s="66" t="s">
        <v>17</v>
      </c>
      <c r="C241" s="2" t="s">
        <v>16</v>
      </c>
      <c r="D241" s="2"/>
      <c r="E241" s="2">
        <v>1</v>
      </c>
      <c r="F241" s="2"/>
      <c r="G241" s="67"/>
      <c r="H241" s="67"/>
      <c r="I241" s="67"/>
      <c r="J241" s="67"/>
      <c r="K241" s="67"/>
      <c r="L241" s="67"/>
    </row>
    <row r="242" spans="1:12" ht="25.5" x14ac:dyDescent="0.25">
      <c r="A242" s="144">
        <v>11</v>
      </c>
      <c r="B242" s="62" t="s">
        <v>143</v>
      </c>
      <c r="C242" s="64" t="s">
        <v>19</v>
      </c>
      <c r="D242" s="64"/>
      <c r="E242" s="64">
        <v>15.6</v>
      </c>
      <c r="F242" s="64"/>
      <c r="G242" s="65"/>
      <c r="H242" s="65"/>
      <c r="I242" s="65"/>
      <c r="J242" s="65"/>
      <c r="K242" s="65"/>
      <c r="L242" s="65"/>
    </row>
    <row r="243" spans="1:12" x14ac:dyDescent="0.25">
      <c r="A243" s="145"/>
      <c r="B243" s="66" t="s">
        <v>15</v>
      </c>
      <c r="C243" s="2" t="s">
        <v>16</v>
      </c>
      <c r="D243" s="2">
        <v>1</v>
      </c>
      <c r="E243" s="2">
        <f>E242*D243</f>
        <v>15.6</v>
      </c>
      <c r="F243" s="2"/>
      <c r="G243" s="67"/>
      <c r="H243" s="67"/>
      <c r="I243" s="67"/>
      <c r="J243" s="67"/>
      <c r="K243" s="67"/>
      <c r="L243" s="67"/>
    </row>
    <row r="244" spans="1:12" x14ac:dyDescent="0.25">
      <c r="A244" s="145"/>
      <c r="B244" s="66" t="s">
        <v>144</v>
      </c>
      <c r="C244" s="2" t="s">
        <v>19</v>
      </c>
      <c r="D244" s="2">
        <v>1</v>
      </c>
      <c r="E244" s="2">
        <f>E242*D244</f>
        <v>15.6</v>
      </c>
      <c r="F244" s="2"/>
      <c r="G244" s="67"/>
      <c r="H244" s="67"/>
      <c r="I244" s="67"/>
      <c r="J244" s="67"/>
      <c r="K244" s="67"/>
      <c r="L244" s="67"/>
    </row>
    <row r="245" spans="1:12" x14ac:dyDescent="0.25">
      <c r="A245" s="146"/>
      <c r="B245" s="66" t="s">
        <v>17</v>
      </c>
      <c r="C245" s="2" t="s">
        <v>16</v>
      </c>
      <c r="D245" s="2">
        <v>0.5</v>
      </c>
      <c r="E245" s="2">
        <f>E242*D245</f>
        <v>7.8</v>
      </c>
      <c r="F245" s="2"/>
      <c r="G245" s="67"/>
      <c r="H245" s="67"/>
      <c r="I245" s="67"/>
      <c r="J245" s="67"/>
      <c r="K245" s="67"/>
      <c r="L245" s="67"/>
    </row>
    <row r="246" spans="1:12" x14ac:dyDescent="0.25">
      <c r="A246" s="3"/>
      <c r="B246" s="11" t="s">
        <v>7</v>
      </c>
      <c r="C246" s="12"/>
      <c r="D246" s="13"/>
      <c r="E246" s="14"/>
      <c r="F246" s="15"/>
      <c r="G246" s="15">
        <f>SUM(G9:G245)</f>
        <v>0</v>
      </c>
      <c r="H246" s="15"/>
      <c r="I246" s="15"/>
      <c r="J246" s="15"/>
      <c r="K246" s="15"/>
      <c r="L246" s="15">
        <f>SUM(L9:L245)</f>
        <v>0</v>
      </c>
    </row>
    <row r="247" spans="1:12" x14ac:dyDescent="0.25">
      <c r="A247" s="3"/>
      <c r="B247" s="6" t="s">
        <v>30</v>
      </c>
      <c r="C247" s="16">
        <v>0.05</v>
      </c>
      <c r="D247" s="13"/>
      <c r="E247" s="14"/>
      <c r="F247" s="15"/>
      <c r="G247" s="15"/>
      <c r="H247" s="15"/>
      <c r="I247" s="15"/>
      <c r="J247" s="15"/>
      <c r="K247" s="15"/>
      <c r="L247" s="7">
        <f>G246*C247</f>
        <v>0</v>
      </c>
    </row>
    <row r="248" spans="1:12" x14ac:dyDescent="0.25">
      <c r="A248" s="3"/>
      <c r="B248" s="17" t="s">
        <v>7</v>
      </c>
      <c r="C248" s="16"/>
      <c r="D248" s="13"/>
      <c r="E248" s="14"/>
      <c r="F248" s="15"/>
      <c r="G248" s="15"/>
      <c r="H248" s="15"/>
      <c r="I248" s="15"/>
      <c r="J248" s="15"/>
      <c r="K248" s="15"/>
      <c r="L248" s="7">
        <f>L247+L246</f>
        <v>0</v>
      </c>
    </row>
    <row r="249" spans="1:12" x14ac:dyDescent="0.25">
      <c r="A249" s="3"/>
      <c r="B249" s="18" t="s">
        <v>31</v>
      </c>
      <c r="C249" s="19">
        <v>0.1</v>
      </c>
      <c r="D249" s="13"/>
      <c r="E249" s="14"/>
      <c r="F249" s="15"/>
      <c r="G249" s="15"/>
      <c r="H249" s="15"/>
      <c r="I249" s="15"/>
      <c r="J249" s="15"/>
      <c r="K249" s="15"/>
      <c r="L249" s="7">
        <f>L248*C249</f>
        <v>0</v>
      </c>
    </row>
    <row r="250" spans="1:12" x14ac:dyDescent="0.25">
      <c r="A250" s="3"/>
      <c r="B250" s="17" t="s">
        <v>7</v>
      </c>
      <c r="C250" s="19"/>
      <c r="D250" s="13"/>
      <c r="E250" s="14"/>
      <c r="F250" s="15"/>
      <c r="G250" s="15"/>
      <c r="H250" s="15"/>
      <c r="I250" s="15"/>
      <c r="J250" s="15"/>
      <c r="K250" s="15"/>
      <c r="L250" s="7">
        <f>L249+L248</f>
        <v>0</v>
      </c>
    </row>
    <row r="251" spans="1:12" x14ac:dyDescent="0.25">
      <c r="A251" s="3"/>
      <c r="B251" s="20" t="s">
        <v>32</v>
      </c>
      <c r="C251" s="16">
        <v>0.08</v>
      </c>
      <c r="D251" s="6"/>
      <c r="E251" s="21"/>
      <c r="F251" s="20"/>
      <c r="G251" s="22"/>
      <c r="H251" s="22"/>
      <c r="I251" s="22"/>
      <c r="J251" s="31"/>
      <c r="K251" s="31"/>
      <c r="L251" s="32">
        <f>L250*C251</f>
        <v>0</v>
      </c>
    </row>
    <row r="252" spans="1:12" x14ac:dyDescent="0.25">
      <c r="A252" s="3"/>
      <c r="B252" s="17" t="s">
        <v>7</v>
      </c>
      <c r="C252" s="24"/>
      <c r="D252" s="24"/>
      <c r="E252" s="24"/>
      <c r="F252" s="24"/>
      <c r="G252" s="25"/>
      <c r="H252" s="25"/>
      <c r="I252" s="25"/>
      <c r="J252" s="25"/>
      <c r="K252" s="25"/>
      <c r="L252" s="8">
        <f>SUM(L250:L251)</f>
        <v>0</v>
      </c>
    </row>
    <row r="253" spans="1:12" x14ac:dyDescent="0.25">
      <c r="A253" s="3"/>
      <c r="B253" s="26" t="s">
        <v>33</v>
      </c>
      <c r="C253" s="27">
        <v>0.05</v>
      </c>
      <c r="D253" s="28"/>
      <c r="E253" s="28"/>
      <c r="F253" s="28"/>
      <c r="G253" s="28"/>
      <c r="H253" s="28"/>
      <c r="I253" s="28"/>
      <c r="J253" s="28"/>
      <c r="K253" s="28"/>
      <c r="L253" s="8">
        <f>L252*C253</f>
        <v>0</v>
      </c>
    </row>
    <row r="254" spans="1:12" x14ac:dyDescent="0.25">
      <c r="A254" s="3"/>
      <c r="B254" s="17" t="s">
        <v>7</v>
      </c>
      <c r="C254" s="29"/>
      <c r="D254" s="28"/>
      <c r="E254" s="28"/>
      <c r="F254" s="28"/>
      <c r="G254" s="28"/>
      <c r="H254" s="28"/>
      <c r="I254" s="28"/>
      <c r="J254" s="28"/>
      <c r="K254" s="28"/>
      <c r="L254" s="8">
        <f>SUM(L252:L253)</f>
        <v>0</v>
      </c>
    </row>
    <row r="255" spans="1:12" x14ac:dyDescent="0.25">
      <c r="A255" s="3"/>
      <c r="B255" s="26" t="s">
        <v>34</v>
      </c>
      <c r="C255" s="27">
        <v>0.18</v>
      </c>
      <c r="D255" s="28"/>
      <c r="E255" s="28"/>
      <c r="F255" s="28"/>
      <c r="G255" s="28"/>
      <c r="H255" s="28"/>
      <c r="I255" s="28"/>
      <c r="J255" s="28"/>
      <c r="K255" s="28"/>
      <c r="L255" s="8">
        <f>L254*C255</f>
        <v>0</v>
      </c>
    </row>
    <row r="256" spans="1:12" x14ac:dyDescent="0.25">
      <c r="A256" s="3"/>
      <c r="B256" s="28" t="s">
        <v>35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30">
        <f>L255+L254</f>
        <v>0</v>
      </c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3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3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3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3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</row>
  </sheetData>
  <mergeCells count="73">
    <mergeCell ref="B116:E116"/>
    <mergeCell ref="A117:A124"/>
    <mergeCell ref="A98:A105"/>
    <mergeCell ref="A128:A135"/>
    <mergeCell ref="A136:A138"/>
    <mergeCell ref="A161:A162"/>
    <mergeCell ref="A168:A172"/>
    <mergeCell ref="A186:A190"/>
    <mergeCell ref="A198:A200"/>
    <mergeCell ref="A181:A183"/>
    <mergeCell ref="A184:A185"/>
    <mergeCell ref="A176:L176"/>
    <mergeCell ref="A177:A178"/>
    <mergeCell ref="A179:A180"/>
    <mergeCell ref="A84:A88"/>
    <mergeCell ref="A89:A92"/>
    <mergeCell ref="A159:A160"/>
    <mergeCell ref="A106:A112"/>
    <mergeCell ref="A78:A83"/>
    <mergeCell ref="A113:A115"/>
    <mergeCell ref="A93:A97"/>
    <mergeCell ref="A125:A127"/>
    <mergeCell ref="A139:A146"/>
    <mergeCell ref="A224:A229"/>
    <mergeCell ref="A230:A237"/>
    <mergeCell ref="A201:L201"/>
    <mergeCell ref="A202:A203"/>
    <mergeCell ref="A204:A206"/>
    <mergeCell ref="A207:A209"/>
    <mergeCell ref="A210:A213"/>
    <mergeCell ref="A242:A245"/>
    <mergeCell ref="A147:L147"/>
    <mergeCell ref="A148:A149"/>
    <mergeCell ref="A150:A152"/>
    <mergeCell ref="A153:A154"/>
    <mergeCell ref="A155:A157"/>
    <mergeCell ref="A158:L158"/>
    <mergeCell ref="A214:A217"/>
    <mergeCell ref="A218:A220"/>
    <mergeCell ref="A163:A165"/>
    <mergeCell ref="A166:A167"/>
    <mergeCell ref="A191:A193"/>
    <mergeCell ref="A194:A197"/>
    <mergeCell ref="A173:A175"/>
    <mergeCell ref="A238:A241"/>
    <mergeCell ref="A221:A223"/>
    <mergeCell ref="A13:L13"/>
    <mergeCell ref="A21:A23"/>
    <mergeCell ref="A19:A20"/>
    <mergeCell ref="A14:A16"/>
    <mergeCell ref="B2:F2"/>
    <mergeCell ref="D4:F4"/>
    <mergeCell ref="A6:A7"/>
    <mergeCell ref="B6:B7"/>
    <mergeCell ref="C6:C7"/>
    <mergeCell ref="D6:E6"/>
    <mergeCell ref="F6:G6"/>
    <mergeCell ref="H6:I6"/>
    <mergeCell ref="J6:K6"/>
    <mergeCell ref="L6:L7"/>
    <mergeCell ref="A9:L9"/>
    <mergeCell ref="A10:A12"/>
    <mergeCell ref="A53:A54"/>
    <mergeCell ref="A17:A18"/>
    <mergeCell ref="A68:A77"/>
    <mergeCell ref="A58:A62"/>
    <mergeCell ref="A63:A67"/>
    <mergeCell ref="A52:L52"/>
    <mergeCell ref="A24:L24"/>
    <mergeCell ref="A25:A41"/>
    <mergeCell ref="A48:A51"/>
    <mergeCell ref="A42:A47"/>
    <mergeCell ref="A55:A5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29"/>
  <sheetViews>
    <sheetView topLeftCell="A25" workbookViewId="0">
      <selection activeCell="F33" sqref="F33:L50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120"/>
    <col min="4" max="4" width="10.42578125" style="120" customWidth="1"/>
    <col min="5" max="11" width="9.140625" style="120"/>
    <col min="12" max="12" width="18.42578125" style="120" customWidth="1"/>
    <col min="13" max="16384" width="9.140625" style="9"/>
  </cols>
  <sheetData>
    <row r="2" spans="1:12" ht="65.25" customHeight="1" x14ac:dyDescent="0.25">
      <c r="B2" s="124" t="s">
        <v>283</v>
      </c>
      <c r="C2" s="124"/>
      <c r="D2" s="124"/>
      <c r="E2" s="124"/>
    </row>
    <row r="4" spans="1:12" x14ac:dyDescent="0.25">
      <c r="D4" s="125" t="s">
        <v>12</v>
      </c>
      <c r="E4" s="125"/>
      <c r="F4" s="125"/>
    </row>
    <row r="6" spans="1:12" ht="50.25" customHeight="1" x14ac:dyDescent="0.25">
      <c r="A6" s="135" t="s">
        <v>9</v>
      </c>
      <c r="B6" s="126" t="s">
        <v>0</v>
      </c>
      <c r="C6" s="126" t="s">
        <v>1</v>
      </c>
      <c r="D6" s="128" t="s">
        <v>2</v>
      </c>
      <c r="E6" s="129"/>
      <c r="F6" s="128" t="s">
        <v>5</v>
      </c>
      <c r="G6" s="129"/>
      <c r="H6" s="128" t="s">
        <v>8</v>
      </c>
      <c r="I6" s="129"/>
      <c r="J6" s="130" t="s">
        <v>10</v>
      </c>
      <c r="K6" s="131"/>
      <c r="L6" s="126" t="s">
        <v>7</v>
      </c>
    </row>
    <row r="7" spans="1:12" ht="80.25" customHeight="1" x14ac:dyDescent="0.25">
      <c r="A7" s="135"/>
      <c r="B7" s="127"/>
      <c r="C7" s="12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27"/>
    </row>
    <row r="8" spans="1:12" x14ac:dyDescent="0.25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</row>
    <row r="9" spans="1:12" x14ac:dyDescent="0.25">
      <c r="A9" s="147" t="s">
        <v>40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25">
      <c r="A10" s="136">
        <v>1</v>
      </c>
      <c r="B10" s="62" t="s">
        <v>215</v>
      </c>
      <c r="C10" s="64" t="s">
        <v>19</v>
      </c>
      <c r="D10" s="64"/>
      <c r="E10" s="64">
        <v>16</v>
      </c>
      <c r="F10" s="64"/>
      <c r="G10" s="64"/>
      <c r="H10" s="64"/>
      <c r="I10" s="64"/>
      <c r="J10" s="64"/>
      <c r="K10" s="64"/>
      <c r="L10" s="64"/>
    </row>
    <row r="11" spans="1:12" x14ac:dyDescent="0.25">
      <c r="A11" s="137"/>
      <c r="B11" s="66" t="s">
        <v>15</v>
      </c>
      <c r="C11" s="2" t="s">
        <v>16</v>
      </c>
      <c r="D11" s="2">
        <v>1</v>
      </c>
      <c r="E11" s="2">
        <f>E10*D11</f>
        <v>16</v>
      </c>
      <c r="F11" s="2"/>
      <c r="G11" s="2"/>
      <c r="H11" s="2"/>
      <c r="I11" s="2"/>
      <c r="J11" s="2"/>
      <c r="K11" s="2"/>
      <c r="L11" s="2"/>
    </row>
    <row r="12" spans="1:12" x14ac:dyDescent="0.25">
      <c r="A12" s="137"/>
      <c r="B12" s="95" t="s">
        <v>214</v>
      </c>
      <c r="C12" s="2" t="s">
        <v>19</v>
      </c>
      <c r="D12" s="2">
        <v>1.02</v>
      </c>
      <c r="E12" s="2">
        <f>E10*D12</f>
        <v>16.32</v>
      </c>
      <c r="F12" s="67"/>
      <c r="G12" s="2"/>
      <c r="H12" s="2"/>
      <c r="I12" s="2"/>
      <c r="J12" s="2"/>
      <c r="K12" s="2"/>
      <c r="L12" s="2"/>
    </row>
    <row r="13" spans="1:12" x14ac:dyDescent="0.25">
      <c r="A13" s="138"/>
      <c r="B13" s="66" t="s">
        <v>46</v>
      </c>
      <c r="C13" s="2" t="s">
        <v>16</v>
      </c>
      <c r="D13" s="2">
        <v>0.25</v>
      </c>
      <c r="E13" s="2">
        <f>E10*D13</f>
        <v>4</v>
      </c>
      <c r="F13" s="67"/>
      <c r="G13" s="2"/>
      <c r="H13" s="2"/>
      <c r="I13" s="2"/>
      <c r="J13" s="2"/>
      <c r="K13" s="2"/>
      <c r="L13" s="2"/>
    </row>
    <row r="14" spans="1:12" x14ac:dyDescent="0.25">
      <c r="A14" s="136">
        <v>3</v>
      </c>
      <c r="B14" s="62" t="s">
        <v>106</v>
      </c>
      <c r="C14" s="64" t="s">
        <v>19</v>
      </c>
      <c r="D14" s="64"/>
      <c r="E14" s="64">
        <v>24</v>
      </c>
      <c r="F14" s="67"/>
      <c r="G14" s="2"/>
      <c r="H14" s="2"/>
      <c r="I14" s="2"/>
      <c r="J14" s="2"/>
      <c r="K14" s="2"/>
      <c r="L14" s="2"/>
    </row>
    <row r="15" spans="1:12" x14ac:dyDescent="0.25">
      <c r="A15" s="137"/>
      <c r="B15" s="66" t="s">
        <v>15</v>
      </c>
      <c r="C15" s="2" t="s">
        <v>16</v>
      </c>
      <c r="D15" s="2">
        <v>1</v>
      </c>
      <c r="E15" s="2">
        <f>E14*D15</f>
        <v>24</v>
      </c>
      <c r="F15" s="2"/>
      <c r="G15" s="2"/>
      <c r="H15" s="2"/>
      <c r="I15" s="2"/>
      <c r="J15" s="2"/>
      <c r="K15" s="2"/>
      <c r="L15" s="2"/>
    </row>
    <row r="16" spans="1:12" x14ac:dyDescent="0.25">
      <c r="A16" s="137"/>
      <c r="B16" s="66" t="s">
        <v>107</v>
      </c>
      <c r="C16" s="2" t="s">
        <v>19</v>
      </c>
      <c r="D16" s="2">
        <v>1.02</v>
      </c>
      <c r="E16" s="2">
        <f>E14*D16</f>
        <v>24.48</v>
      </c>
      <c r="F16" s="67"/>
      <c r="G16" s="2"/>
      <c r="H16" s="2"/>
      <c r="I16" s="2"/>
      <c r="J16" s="2"/>
      <c r="K16" s="2"/>
      <c r="L16" s="2"/>
    </row>
    <row r="17" spans="1:12" x14ac:dyDescent="0.25">
      <c r="A17" s="138"/>
      <c r="B17" s="66" t="s">
        <v>46</v>
      </c>
      <c r="C17" s="2" t="s">
        <v>16</v>
      </c>
      <c r="D17" s="2">
        <v>0.25</v>
      </c>
      <c r="E17" s="2">
        <f>E14*D17</f>
        <v>6</v>
      </c>
      <c r="F17" s="67"/>
      <c r="G17" s="2"/>
      <c r="H17" s="2"/>
      <c r="I17" s="2"/>
      <c r="J17" s="2"/>
      <c r="K17" s="2"/>
      <c r="L17" s="2"/>
    </row>
    <row r="18" spans="1:12" x14ac:dyDescent="0.25">
      <c r="A18" s="144">
        <v>4</v>
      </c>
      <c r="B18" s="118" t="s">
        <v>41</v>
      </c>
      <c r="C18" s="64" t="s">
        <v>19</v>
      </c>
      <c r="D18" s="64"/>
      <c r="E18" s="64">
        <v>8</v>
      </c>
      <c r="F18" s="65"/>
      <c r="G18" s="64"/>
      <c r="H18" s="64"/>
      <c r="I18" s="64"/>
      <c r="J18" s="64"/>
      <c r="K18" s="64"/>
      <c r="L18" s="64"/>
    </row>
    <row r="19" spans="1:12" x14ac:dyDescent="0.25">
      <c r="A19" s="145"/>
      <c r="B19" s="66" t="s">
        <v>15</v>
      </c>
      <c r="C19" s="2" t="s">
        <v>16</v>
      </c>
      <c r="D19" s="2">
        <v>1</v>
      </c>
      <c r="E19" s="2">
        <f>E18*D19</f>
        <v>8</v>
      </c>
      <c r="F19" s="2"/>
      <c r="G19" s="2"/>
      <c r="H19" s="2"/>
      <c r="I19" s="2"/>
      <c r="J19" s="2"/>
      <c r="K19" s="2"/>
      <c r="L19" s="2"/>
    </row>
    <row r="20" spans="1:12" x14ac:dyDescent="0.25">
      <c r="A20" s="145"/>
      <c r="B20" s="66" t="s">
        <v>61</v>
      </c>
      <c r="C20" s="2" t="s">
        <v>19</v>
      </c>
      <c r="D20" s="2">
        <v>1.02</v>
      </c>
      <c r="E20" s="2">
        <f>E18*D20</f>
        <v>8.16</v>
      </c>
      <c r="F20" s="67"/>
      <c r="G20" s="2"/>
      <c r="H20" s="2"/>
      <c r="I20" s="2"/>
      <c r="J20" s="2"/>
      <c r="K20" s="2"/>
      <c r="L20" s="2"/>
    </row>
    <row r="21" spans="1:12" x14ac:dyDescent="0.25">
      <c r="A21" s="146"/>
      <c r="B21" s="66" t="s">
        <v>46</v>
      </c>
      <c r="C21" s="2" t="s">
        <v>16</v>
      </c>
      <c r="D21" s="2">
        <v>0.25</v>
      </c>
      <c r="E21" s="2">
        <f>E18*D21</f>
        <v>2</v>
      </c>
      <c r="F21" s="67"/>
      <c r="G21" s="2"/>
      <c r="H21" s="2"/>
      <c r="I21" s="2"/>
      <c r="J21" s="2"/>
      <c r="K21" s="2"/>
      <c r="L21" s="2"/>
    </row>
    <row r="22" spans="1:12" x14ac:dyDescent="0.25">
      <c r="A22" s="144">
        <v>5</v>
      </c>
      <c r="B22" s="118" t="s">
        <v>60</v>
      </c>
      <c r="C22" s="64" t="s">
        <v>19</v>
      </c>
      <c r="D22" s="64"/>
      <c r="E22" s="64">
        <v>8</v>
      </c>
      <c r="F22" s="65"/>
      <c r="G22" s="64"/>
      <c r="H22" s="64"/>
      <c r="I22" s="64"/>
      <c r="J22" s="64"/>
      <c r="K22" s="64"/>
      <c r="L22" s="64"/>
    </row>
    <row r="23" spans="1:12" x14ac:dyDescent="0.25">
      <c r="A23" s="145"/>
      <c r="B23" s="66" t="s">
        <v>15</v>
      </c>
      <c r="C23" s="2" t="s">
        <v>16</v>
      </c>
      <c r="D23" s="2">
        <v>1</v>
      </c>
      <c r="E23" s="2">
        <f>E22*D23</f>
        <v>8</v>
      </c>
      <c r="F23" s="2"/>
      <c r="G23" s="2"/>
      <c r="H23" s="2"/>
      <c r="I23" s="2"/>
      <c r="J23" s="2"/>
      <c r="K23" s="2"/>
      <c r="L23" s="2"/>
    </row>
    <row r="24" spans="1:12" x14ac:dyDescent="0.25">
      <c r="A24" s="145"/>
      <c r="B24" s="66" t="s">
        <v>61</v>
      </c>
      <c r="C24" s="2" t="s">
        <v>19</v>
      </c>
      <c r="D24" s="2">
        <v>1.02</v>
      </c>
      <c r="E24" s="2">
        <f>E22*D24</f>
        <v>8.16</v>
      </c>
      <c r="F24" s="67"/>
      <c r="G24" s="2"/>
      <c r="H24" s="2"/>
      <c r="I24" s="2"/>
      <c r="J24" s="2"/>
      <c r="K24" s="2"/>
      <c r="L24" s="2"/>
    </row>
    <row r="25" spans="1:12" x14ac:dyDescent="0.25">
      <c r="A25" s="146"/>
      <c r="B25" s="66" t="s">
        <v>46</v>
      </c>
      <c r="C25" s="2" t="s">
        <v>16</v>
      </c>
      <c r="D25" s="2">
        <v>0.25</v>
      </c>
      <c r="E25" s="2">
        <f>E22*D25</f>
        <v>2</v>
      </c>
      <c r="F25" s="67"/>
      <c r="G25" s="2"/>
      <c r="H25" s="2"/>
      <c r="I25" s="2"/>
      <c r="J25" s="2"/>
      <c r="K25" s="2"/>
      <c r="L25" s="2"/>
    </row>
    <row r="26" spans="1:12" x14ac:dyDescent="0.25">
      <c r="A26" s="144">
        <v>9</v>
      </c>
      <c r="B26" s="118" t="s">
        <v>62</v>
      </c>
      <c r="C26" s="64" t="s">
        <v>21</v>
      </c>
      <c r="D26" s="64"/>
      <c r="E26" s="64">
        <v>3</v>
      </c>
      <c r="F26" s="65"/>
      <c r="G26" s="64"/>
      <c r="H26" s="64"/>
      <c r="I26" s="64"/>
      <c r="J26" s="64"/>
      <c r="K26" s="64"/>
      <c r="L26" s="64"/>
    </row>
    <row r="27" spans="1:12" x14ac:dyDescent="0.25">
      <c r="A27" s="145"/>
      <c r="B27" s="66" t="s">
        <v>15</v>
      </c>
      <c r="C27" s="2" t="s">
        <v>16</v>
      </c>
      <c r="D27" s="2">
        <v>1</v>
      </c>
      <c r="E27" s="2">
        <f>E26*D27</f>
        <v>3</v>
      </c>
      <c r="F27" s="116"/>
      <c r="G27" s="78"/>
      <c r="H27" s="2"/>
      <c r="I27" s="78"/>
      <c r="J27" s="116"/>
      <c r="K27" s="116"/>
      <c r="L27" s="78"/>
    </row>
    <row r="28" spans="1:12" x14ac:dyDescent="0.25">
      <c r="A28" s="146"/>
      <c r="B28" s="66" t="s">
        <v>63</v>
      </c>
      <c r="C28" s="2" t="s">
        <v>21</v>
      </c>
      <c r="D28" s="2">
        <v>1</v>
      </c>
      <c r="E28" s="2">
        <f>E26*D28</f>
        <v>3</v>
      </c>
      <c r="F28" s="116"/>
      <c r="G28" s="78"/>
      <c r="H28" s="116"/>
      <c r="I28" s="78"/>
      <c r="J28" s="116"/>
      <c r="K28" s="116"/>
      <c r="L28" s="78"/>
    </row>
    <row r="29" spans="1:12" x14ac:dyDescent="0.25">
      <c r="A29" s="145">
        <v>10</v>
      </c>
      <c r="B29" s="118" t="s">
        <v>64</v>
      </c>
      <c r="C29" s="64" t="s">
        <v>21</v>
      </c>
      <c r="D29" s="64"/>
      <c r="E29" s="64">
        <v>3</v>
      </c>
      <c r="F29" s="65"/>
      <c r="G29" s="64"/>
      <c r="H29" s="64"/>
      <c r="I29" s="64"/>
      <c r="J29" s="64"/>
      <c r="K29" s="64"/>
      <c r="L29" s="64"/>
    </row>
    <row r="30" spans="1:12" x14ac:dyDescent="0.25">
      <c r="A30" s="145"/>
      <c r="B30" s="66" t="s">
        <v>15</v>
      </c>
      <c r="C30" s="2" t="s">
        <v>16</v>
      </c>
      <c r="D30" s="2">
        <v>1</v>
      </c>
      <c r="E30" s="2">
        <f>E29*D30</f>
        <v>3</v>
      </c>
      <c r="F30" s="116"/>
      <c r="G30" s="78"/>
      <c r="H30" s="2"/>
      <c r="I30" s="78"/>
      <c r="J30" s="116"/>
      <c r="K30" s="116"/>
      <c r="L30" s="78"/>
    </row>
    <row r="31" spans="1:12" x14ac:dyDescent="0.25">
      <c r="A31" s="146"/>
      <c r="B31" s="66" t="s">
        <v>64</v>
      </c>
      <c r="C31" s="2" t="s">
        <v>21</v>
      </c>
      <c r="D31" s="2">
        <v>1</v>
      </c>
      <c r="E31" s="2">
        <f>E29*D31</f>
        <v>3</v>
      </c>
      <c r="F31" s="116"/>
      <c r="G31" s="78"/>
      <c r="H31" s="116"/>
      <c r="I31" s="78"/>
      <c r="J31" s="116"/>
      <c r="K31" s="116"/>
      <c r="L31" s="78"/>
    </row>
    <row r="32" spans="1:12" x14ac:dyDescent="0.25">
      <c r="A32" s="147" t="s">
        <v>65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1:12" ht="25.5" x14ac:dyDescent="0.25">
      <c r="A33" s="136">
        <v>1</v>
      </c>
      <c r="B33" s="62" t="s">
        <v>108</v>
      </c>
      <c r="C33" s="64" t="s">
        <v>21</v>
      </c>
      <c r="D33" s="64"/>
      <c r="E33" s="64">
        <v>1</v>
      </c>
      <c r="F33" s="65"/>
      <c r="G33" s="64"/>
      <c r="H33" s="64"/>
      <c r="I33" s="64"/>
      <c r="J33" s="64"/>
      <c r="K33" s="64"/>
      <c r="L33" s="64"/>
    </row>
    <row r="34" spans="1:12" x14ac:dyDescent="0.25">
      <c r="A34" s="137"/>
      <c r="B34" s="66" t="s">
        <v>15</v>
      </c>
      <c r="C34" s="2" t="s">
        <v>16</v>
      </c>
      <c r="D34" s="2">
        <v>1</v>
      </c>
      <c r="E34" s="2">
        <f>E33*D34</f>
        <v>1</v>
      </c>
      <c r="F34" s="78"/>
      <c r="G34" s="78"/>
      <c r="H34" s="116"/>
      <c r="I34" s="78"/>
      <c r="J34" s="78"/>
      <c r="K34" s="78"/>
      <c r="L34" s="78"/>
    </row>
    <row r="35" spans="1:12" ht="25.5" x14ac:dyDescent="0.25">
      <c r="A35" s="137"/>
      <c r="B35" s="95" t="s">
        <v>111</v>
      </c>
      <c r="C35" s="2" t="s">
        <v>21</v>
      </c>
      <c r="D35" s="2">
        <v>1</v>
      </c>
      <c r="E35" s="2">
        <f>E33*D35</f>
        <v>1</v>
      </c>
      <c r="F35" s="8"/>
      <c r="G35" s="8"/>
      <c r="H35" s="8"/>
      <c r="I35" s="8"/>
      <c r="J35" s="8"/>
      <c r="K35" s="8"/>
      <c r="L35" s="8"/>
    </row>
    <row r="36" spans="1:12" x14ac:dyDescent="0.25">
      <c r="A36" s="138"/>
      <c r="B36" s="66" t="s">
        <v>109</v>
      </c>
      <c r="C36" s="2" t="s">
        <v>21</v>
      </c>
      <c r="D36" s="2">
        <v>1</v>
      </c>
      <c r="E36" s="2">
        <f>E33*D36</f>
        <v>1</v>
      </c>
      <c r="F36" s="8"/>
      <c r="G36" s="8"/>
      <c r="H36" s="8"/>
      <c r="I36" s="8"/>
      <c r="J36" s="8"/>
      <c r="K36" s="8"/>
      <c r="L36" s="8"/>
    </row>
    <row r="37" spans="1:12" x14ac:dyDescent="0.25">
      <c r="A37" s="136">
        <v>2</v>
      </c>
      <c r="B37" s="62" t="s">
        <v>150</v>
      </c>
      <c r="C37" s="64" t="s">
        <v>21</v>
      </c>
      <c r="D37" s="64"/>
      <c r="E37" s="64">
        <v>1</v>
      </c>
      <c r="F37" s="65"/>
      <c r="G37" s="64"/>
      <c r="H37" s="64"/>
      <c r="I37" s="64"/>
      <c r="J37" s="64"/>
      <c r="K37" s="64"/>
      <c r="L37" s="64"/>
    </row>
    <row r="38" spans="1:12" x14ac:dyDescent="0.25">
      <c r="A38" s="137"/>
      <c r="B38" s="66" t="s">
        <v>15</v>
      </c>
      <c r="C38" s="2" t="s">
        <v>16</v>
      </c>
      <c r="D38" s="2">
        <v>1</v>
      </c>
      <c r="E38" s="2">
        <f>E37*D38</f>
        <v>1</v>
      </c>
      <c r="F38" s="78"/>
      <c r="G38" s="78"/>
      <c r="H38" s="116"/>
      <c r="I38" s="78"/>
      <c r="J38" s="78"/>
      <c r="K38" s="78"/>
      <c r="L38" s="78"/>
    </row>
    <row r="39" spans="1:12" ht="25.5" x14ac:dyDescent="0.25">
      <c r="A39" s="138"/>
      <c r="B39" s="95" t="s">
        <v>110</v>
      </c>
      <c r="C39" s="2" t="s">
        <v>21</v>
      </c>
      <c r="D39" s="2">
        <v>1</v>
      </c>
      <c r="E39" s="2">
        <f>E37*D39</f>
        <v>1</v>
      </c>
      <c r="F39" s="8"/>
      <c r="G39" s="8"/>
      <c r="H39" s="8"/>
      <c r="I39" s="8"/>
      <c r="J39" s="8"/>
      <c r="K39" s="8"/>
      <c r="L39" s="8"/>
    </row>
    <row r="40" spans="1:12" x14ac:dyDescent="0.25">
      <c r="A40" s="144">
        <v>9</v>
      </c>
      <c r="B40" s="62" t="s">
        <v>265</v>
      </c>
      <c r="C40" s="64" t="s">
        <v>21</v>
      </c>
      <c r="D40" s="64"/>
      <c r="E40" s="64">
        <v>1</v>
      </c>
      <c r="F40" s="65"/>
      <c r="G40" s="64"/>
      <c r="H40" s="64"/>
      <c r="I40" s="64"/>
      <c r="J40" s="64"/>
      <c r="K40" s="64"/>
      <c r="L40" s="64"/>
    </row>
    <row r="41" spans="1:12" x14ac:dyDescent="0.25">
      <c r="A41" s="145"/>
      <c r="B41" s="66" t="s">
        <v>15</v>
      </c>
      <c r="C41" s="2" t="s">
        <v>16</v>
      </c>
      <c r="D41" s="2">
        <v>1</v>
      </c>
      <c r="E41" s="2">
        <f>E40*D41</f>
        <v>1</v>
      </c>
      <c r="F41" s="67"/>
      <c r="G41" s="2"/>
      <c r="H41" s="2"/>
      <c r="I41" s="2"/>
      <c r="J41" s="2"/>
      <c r="K41" s="2"/>
      <c r="L41" s="2"/>
    </row>
    <row r="42" spans="1:12" x14ac:dyDescent="0.25">
      <c r="A42" s="145"/>
      <c r="B42" s="66" t="s">
        <v>74</v>
      </c>
      <c r="C42" s="2" t="s">
        <v>21</v>
      </c>
      <c r="D42" s="2">
        <v>1</v>
      </c>
      <c r="E42" s="2">
        <f>E41*D42</f>
        <v>1</v>
      </c>
      <c r="F42" s="67"/>
      <c r="G42" s="2"/>
      <c r="H42" s="2"/>
      <c r="I42" s="2"/>
      <c r="J42" s="2"/>
      <c r="K42" s="2"/>
      <c r="L42" s="2"/>
    </row>
    <row r="43" spans="1:12" x14ac:dyDescent="0.25">
      <c r="A43" s="146"/>
      <c r="B43" s="66" t="s">
        <v>46</v>
      </c>
      <c r="C43" s="2" t="s">
        <v>16</v>
      </c>
      <c r="D43" s="2">
        <v>2</v>
      </c>
      <c r="E43" s="2">
        <f>E42*D43</f>
        <v>2</v>
      </c>
      <c r="F43" s="67"/>
      <c r="G43" s="2"/>
      <c r="H43" s="2"/>
      <c r="I43" s="2"/>
      <c r="J43" s="2"/>
      <c r="K43" s="2"/>
      <c r="L43" s="2"/>
    </row>
    <row r="44" spans="1:12" x14ac:dyDescent="0.25">
      <c r="A44" s="144">
        <v>10</v>
      </c>
      <c r="B44" s="118" t="s">
        <v>44</v>
      </c>
      <c r="C44" s="64" t="s">
        <v>21</v>
      </c>
      <c r="D44" s="64"/>
      <c r="E44" s="64">
        <v>1</v>
      </c>
      <c r="F44" s="65"/>
      <c r="G44" s="64"/>
      <c r="H44" s="64"/>
      <c r="I44" s="64"/>
      <c r="J44" s="64"/>
      <c r="K44" s="64"/>
      <c r="L44" s="64"/>
    </row>
    <row r="45" spans="1:12" x14ac:dyDescent="0.25">
      <c r="A45" s="145"/>
      <c r="B45" s="66" t="s">
        <v>15</v>
      </c>
      <c r="C45" s="2" t="s">
        <v>16</v>
      </c>
      <c r="D45" s="2">
        <v>1</v>
      </c>
      <c r="E45" s="2">
        <f>E44*D45</f>
        <v>1</v>
      </c>
      <c r="F45" s="116"/>
      <c r="G45" s="78"/>
      <c r="H45" s="116"/>
      <c r="I45" s="78"/>
      <c r="J45" s="116"/>
      <c r="K45" s="116"/>
      <c r="L45" s="78"/>
    </row>
    <row r="46" spans="1:12" x14ac:dyDescent="0.25">
      <c r="A46" s="145"/>
      <c r="B46" s="66" t="s">
        <v>166</v>
      </c>
      <c r="C46" s="2" t="s">
        <v>21</v>
      </c>
      <c r="D46" s="2">
        <v>1</v>
      </c>
      <c r="E46" s="2">
        <f>E44*D46</f>
        <v>1</v>
      </c>
      <c r="F46" s="169"/>
      <c r="G46" s="170"/>
      <c r="H46" s="169"/>
      <c r="I46" s="170"/>
      <c r="J46" s="169"/>
      <c r="K46" s="169"/>
      <c r="L46" s="170"/>
    </row>
    <row r="47" spans="1:12" x14ac:dyDescent="0.25">
      <c r="A47" s="146"/>
      <c r="B47" s="66" t="s">
        <v>46</v>
      </c>
      <c r="C47" s="2" t="s">
        <v>16</v>
      </c>
      <c r="D47" s="2">
        <v>1</v>
      </c>
      <c r="E47" s="2">
        <f>E44*D47</f>
        <v>1</v>
      </c>
      <c r="F47" s="67"/>
      <c r="G47" s="78"/>
      <c r="H47" s="116"/>
      <c r="I47" s="78"/>
      <c r="J47" s="116"/>
      <c r="K47" s="116"/>
      <c r="L47" s="78"/>
    </row>
    <row r="48" spans="1:12" x14ac:dyDescent="0.25">
      <c r="A48" s="144">
        <v>11</v>
      </c>
      <c r="B48" s="62" t="s">
        <v>42</v>
      </c>
      <c r="C48" s="64" t="s">
        <v>21</v>
      </c>
      <c r="D48" s="64"/>
      <c r="E48" s="64">
        <v>5</v>
      </c>
      <c r="F48" s="65"/>
      <c r="G48" s="64"/>
      <c r="H48" s="64"/>
      <c r="I48" s="64"/>
      <c r="J48" s="64"/>
      <c r="K48" s="64"/>
      <c r="L48" s="64"/>
    </row>
    <row r="49" spans="1:12" x14ac:dyDescent="0.25">
      <c r="A49" s="145"/>
      <c r="B49" s="66" t="s">
        <v>15</v>
      </c>
      <c r="C49" s="2" t="s">
        <v>16</v>
      </c>
      <c r="D49" s="2">
        <v>1</v>
      </c>
      <c r="E49" s="2">
        <f>E48*D49</f>
        <v>5</v>
      </c>
      <c r="F49" s="77"/>
      <c r="G49" s="78"/>
      <c r="H49" s="116"/>
      <c r="I49" s="78"/>
      <c r="J49" s="77"/>
      <c r="K49" s="77"/>
      <c r="L49" s="78"/>
    </row>
    <row r="50" spans="1:12" x14ac:dyDescent="0.25">
      <c r="A50" s="146"/>
      <c r="B50" s="66" t="s">
        <v>43</v>
      </c>
      <c r="C50" s="2" t="s">
        <v>21</v>
      </c>
      <c r="D50" s="171">
        <v>1</v>
      </c>
      <c r="E50" s="2">
        <f>E48*D50</f>
        <v>5</v>
      </c>
      <c r="F50" s="77"/>
      <c r="G50" s="78"/>
      <c r="H50" s="77"/>
      <c r="I50" s="78"/>
      <c r="J50" s="77"/>
      <c r="K50" s="77"/>
      <c r="L50" s="78"/>
    </row>
    <row r="51" spans="1:12" x14ac:dyDescent="0.25">
      <c r="A51" s="3"/>
      <c r="B51" s="11" t="s">
        <v>7</v>
      </c>
      <c r="C51" s="12"/>
      <c r="D51" s="13"/>
      <c r="E51" s="14"/>
      <c r="F51" s="15"/>
      <c r="G51" s="15">
        <f>SUM(G9:G50)</f>
        <v>0</v>
      </c>
      <c r="H51" s="15"/>
      <c r="I51" s="15"/>
      <c r="J51" s="15"/>
      <c r="K51" s="15"/>
      <c r="L51" s="15">
        <f>SUM(L9:L50)</f>
        <v>0</v>
      </c>
    </row>
    <row r="52" spans="1:12" x14ac:dyDescent="0.25">
      <c r="A52" s="3"/>
      <c r="B52" s="6" t="s">
        <v>30</v>
      </c>
      <c r="C52" s="16">
        <v>0.05</v>
      </c>
      <c r="D52" s="13"/>
      <c r="E52" s="14"/>
      <c r="F52" s="15"/>
      <c r="G52" s="15"/>
      <c r="H52" s="15"/>
      <c r="I52" s="15"/>
      <c r="J52" s="15"/>
      <c r="K52" s="15"/>
      <c r="L52" s="7">
        <f>G51*C52</f>
        <v>0</v>
      </c>
    </row>
    <row r="53" spans="1:12" x14ac:dyDescent="0.25">
      <c r="A53" s="3"/>
      <c r="B53" s="17" t="s">
        <v>7</v>
      </c>
      <c r="C53" s="16"/>
      <c r="D53" s="13"/>
      <c r="E53" s="14"/>
      <c r="F53" s="15"/>
      <c r="G53" s="15"/>
      <c r="H53" s="15"/>
      <c r="I53" s="15"/>
      <c r="J53" s="15"/>
      <c r="K53" s="15"/>
      <c r="L53" s="7">
        <f>L52+L51</f>
        <v>0</v>
      </c>
    </row>
    <row r="54" spans="1:12" x14ac:dyDescent="0.25">
      <c r="A54" s="3"/>
      <c r="B54" s="18" t="s">
        <v>31</v>
      </c>
      <c r="C54" s="19">
        <v>0.1</v>
      </c>
      <c r="D54" s="13"/>
      <c r="E54" s="14"/>
      <c r="F54" s="15"/>
      <c r="G54" s="15"/>
      <c r="H54" s="15"/>
      <c r="I54" s="15"/>
      <c r="J54" s="15"/>
      <c r="K54" s="15"/>
      <c r="L54" s="7">
        <f>L53*C54</f>
        <v>0</v>
      </c>
    </row>
    <row r="55" spans="1:12" x14ac:dyDescent="0.25">
      <c r="A55" s="3"/>
      <c r="B55" s="17" t="s">
        <v>7</v>
      </c>
      <c r="C55" s="19"/>
      <c r="D55" s="13"/>
      <c r="E55" s="14"/>
      <c r="F55" s="15"/>
      <c r="G55" s="15"/>
      <c r="H55" s="15"/>
      <c r="I55" s="15"/>
      <c r="J55" s="15"/>
      <c r="K55" s="15"/>
      <c r="L55" s="7">
        <f>L54+L53</f>
        <v>0</v>
      </c>
    </row>
    <row r="56" spans="1:12" x14ac:dyDescent="0.25">
      <c r="A56" s="3"/>
      <c r="B56" s="20" t="s">
        <v>32</v>
      </c>
      <c r="C56" s="16">
        <v>0.08</v>
      </c>
      <c r="D56" s="6"/>
      <c r="E56" s="21"/>
      <c r="F56" s="20"/>
      <c r="G56" s="22"/>
      <c r="H56" s="22"/>
      <c r="I56" s="22"/>
      <c r="J56" s="31"/>
      <c r="K56" s="31"/>
      <c r="L56" s="32">
        <f>L55*C56</f>
        <v>0</v>
      </c>
    </row>
    <row r="57" spans="1:12" x14ac:dyDescent="0.25">
      <c r="A57" s="3"/>
      <c r="B57" s="17" t="s">
        <v>7</v>
      </c>
      <c r="C57" s="24"/>
      <c r="D57" s="24"/>
      <c r="E57" s="24"/>
      <c r="F57" s="24"/>
      <c r="G57" s="25"/>
      <c r="H57" s="25"/>
      <c r="I57" s="25"/>
      <c r="J57" s="25"/>
      <c r="K57" s="25"/>
      <c r="L57" s="8">
        <f>SUM(L55:L56)</f>
        <v>0</v>
      </c>
    </row>
    <row r="58" spans="1:12" x14ac:dyDescent="0.25">
      <c r="A58" s="3"/>
      <c r="B58" s="26" t="s">
        <v>33</v>
      </c>
      <c r="C58" s="27">
        <v>0.05</v>
      </c>
      <c r="D58" s="28"/>
      <c r="E58" s="28"/>
      <c r="F58" s="28"/>
      <c r="G58" s="28"/>
      <c r="H58" s="28"/>
      <c r="I58" s="28"/>
      <c r="J58" s="28"/>
      <c r="K58" s="28"/>
      <c r="L58" s="8">
        <f>L57*C58</f>
        <v>0</v>
      </c>
    </row>
    <row r="59" spans="1:12" x14ac:dyDescent="0.25">
      <c r="A59" s="3"/>
      <c r="B59" s="17" t="s">
        <v>7</v>
      </c>
      <c r="C59" s="29"/>
      <c r="D59" s="28"/>
      <c r="E59" s="28"/>
      <c r="F59" s="28"/>
      <c r="G59" s="28"/>
      <c r="H59" s="28"/>
      <c r="I59" s="28"/>
      <c r="J59" s="28"/>
      <c r="K59" s="28"/>
      <c r="L59" s="8">
        <f>SUM(L57:L58)</f>
        <v>0</v>
      </c>
    </row>
    <row r="60" spans="1:12" x14ac:dyDescent="0.25">
      <c r="A60" s="3"/>
      <c r="B60" s="26" t="s">
        <v>34</v>
      </c>
      <c r="C60" s="27">
        <v>0.18</v>
      </c>
      <c r="D60" s="28"/>
      <c r="E60" s="28"/>
      <c r="F60" s="28"/>
      <c r="G60" s="28"/>
      <c r="H60" s="28"/>
      <c r="I60" s="28"/>
      <c r="J60" s="28"/>
      <c r="K60" s="28"/>
      <c r="L60" s="8">
        <f>L59*C60</f>
        <v>0</v>
      </c>
    </row>
    <row r="61" spans="1:12" x14ac:dyDescent="0.25">
      <c r="A61" s="3"/>
      <c r="B61" s="28" t="s">
        <v>35</v>
      </c>
      <c r="C61" s="28"/>
      <c r="D61" s="28"/>
      <c r="E61" s="28"/>
      <c r="F61" s="28"/>
      <c r="G61" s="28"/>
      <c r="H61" s="28"/>
      <c r="I61" s="28"/>
      <c r="J61" s="28"/>
      <c r="K61" s="28"/>
      <c r="L61" s="30">
        <f>L60+L59</f>
        <v>0</v>
      </c>
    </row>
    <row r="62" spans="1:12" x14ac:dyDescent="0.25">
      <c r="A62" s="3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</sheetData>
  <mergeCells count="23">
    <mergeCell ref="B2:E2"/>
    <mergeCell ref="A26:A28"/>
    <mergeCell ref="A22:A25"/>
    <mergeCell ref="D4:F4"/>
    <mergeCell ref="A6:A7"/>
    <mergeCell ref="B6:B7"/>
    <mergeCell ref="C6:C7"/>
    <mergeCell ref="D6:E6"/>
    <mergeCell ref="F6:G6"/>
    <mergeCell ref="A10:A13"/>
    <mergeCell ref="H6:I6"/>
    <mergeCell ref="J6:K6"/>
    <mergeCell ref="L6:L7"/>
    <mergeCell ref="A9:L9"/>
    <mergeCell ref="A18:A21"/>
    <mergeCell ref="A14:A17"/>
    <mergeCell ref="A40:A43"/>
    <mergeCell ref="A44:A47"/>
    <mergeCell ref="A48:A50"/>
    <mergeCell ref="A29:A31"/>
    <mergeCell ref="A32:L32"/>
    <mergeCell ref="A33:A36"/>
    <mergeCell ref="A37:A3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35"/>
  <sheetViews>
    <sheetView topLeftCell="A2" workbookViewId="0">
      <selection activeCell="F10" sqref="F10:L56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120"/>
    <col min="4" max="4" width="10.42578125" style="120" customWidth="1"/>
    <col min="5" max="11" width="9.140625" style="120"/>
    <col min="12" max="12" width="18.42578125" style="120" customWidth="1"/>
    <col min="13" max="16384" width="9.140625" style="9"/>
  </cols>
  <sheetData>
    <row r="2" spans="1:12" ht="69" customHeight="1" x14ac:dyDescent="0.25">
      <c r="B2" s="124" t="s">
        <v>283</v>
      </c>
      <c r="C2" s="124"/>
      <c r="D2" s="124"/>
    </row>
    <row r="4" spans="1:12" x14ac:dyDescent="0.25">
      <c r="D4" s="125" t="s">
        <v>12</v>
      </c>
      <c r="E4" s="125"/>
      <c r="F4" s="125"/>
    </row>
    <row r="6" spans="1:12" ht="50.25" customHeight="1" x14ac:dyDescent="0.25">
      <c r="A6" s="135" t="s">
        <v>9</v>
      </c>
      <c r="B6" s="126" t="s">
        <v>0</v>
      </c>
      <c r="C6" s="126" t="s">
        <v>1</v>
      </c>
      <c r="D6" s="128" t="s">
        <v>2</v>
      </c>
      <c r="E6" s="129"/>
      <c r="F6" s="128" t="s">
        <v>5</v>
      </c>
      <c r="G6" s="129"/>
      <c r="H6" s="128" t="s">
        <v>8</v>
      </c>
      <c r="I6" s="129"/>
      <c r="J6" s="130" t="s">
        <v>10</v>
      </c>
      <c r="K6" s="131"/>
      <c r="L6" s="126" t="s">
        <v>7</v>
      </c>
    </row>
    <row r="7" spans="1:12" ht="80.25" customHeight="1" x14ac:dyDescent="0.25">
      <c r="A7" s="135"/>
      <c r="B7" s="127"/>
      <c r="C7" s="12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27"/>
    </row>
    <row r="8" spans="1:12" x14ac:dyDescent="0.25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</row>
    <row r="9" spans="1:12" x14ac:dyDescent="0.25">
      <c r="A9" s="147" t="s">
        <v>47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25">
      <c r="A10" s="166">
        <v>1</v>
      </c>
      <c r="B10" s="118" t="s">
        <v>113</v>
      </c>
      <c r="C10" s="64" t="s">
        <v>36</v>
      </c>
      <c r="D10" s="64"/>
      <c r="E10" s="64">
        <v>1</v>
      </c>
      <c r="F10" s="65"/>
      <c r="G10" s="65"/>
      <c r="H10" s="65"/>
      <c r="I10" s="65"/>
      <c r="J10" s="65"/>
      <c r="K10" s="65"/>
      <c r="L10" s="65"/>
    </row>
    <row r="11" spans="1:12" x14ac:dyDescent="0.25">
      <c r="A11" s="167"/>
      <c r="B11" s="66" t="s">
        <v>66</v>
      </c>
      <c r="C11" s="2" t="s">
        <v>16</v>
      </c>
      <c r="D11" s="2"/>
      <c r="E11" s="2">
        <v>1</v>
      </c>
      <c r="F11" s="172"/>
      <c r="G11" s="172"/>
      <c r="H11" s="172"/>
      <c r="I11" s="172"/>
      <c r="J11" s="172"/>
      <c r="K11" s="172"/>
      <c r="L11" s="172"/>
    </row>
    <row r="12" spans="1:12" x14ac:dyDescent="0.25">
      <c r="A12" s="168"/>
      <c r="B12" s="66" t="s">
        <v>114</v>
      </c>
      <c r="C12" s="2" t="s">
        <v>21</v>
      </c>
      <c r="D12" s="2">
        <v>1</v>
      </c>
      <c r="E12" s="2">
        <f>D12*E10</f>
        <v>1</v>
      </c>
      <c r="F12" s="67"/>
      <c r="G12" s="67"/>
      <c r="H12" s="67"/>
      <c r="I12" s="67"/>
      <c r="J12" s="67"/>
      <c r="K12" s="67"/>
      <c r="L12" s="67"/>
    </row>
    <row r="13" spans="1:12" ht="25.5" x14ac:dyDescent="0.25">
      <c r="A13" s="144">
        <v>2</v>
      </c>
      <c r="B13" s="62" t="s">
        <v>79</v>
      </c>
      <c r="C13" s="64" t="s">
        <v>19</v>
      </c>
      <c r="D13" s="64"/>
      <c r="E13" s="64">
        <v>80</v>
      </c>
      <c r="F13" s="64"/>
      <c r="G13" s="64"/>
      <c r="H13" s="64"/>
      <c r="I13" s="64"/>
      <c r="J13" s="64"/>
      <c r="K13" s="64"/>
      <c r="L13" s="64"/>
    </row>
    <row r="14" spans="1:12" x14ac:dyDescent="0.25">
      <c r="A14" s="145"/>
      <c r="B14" s="66" t="s">
        <v>15</v>
      </c>
      <c r="C14" s="2" t="s">
        <v>16</v>
      </c>
      <c r="D14" s="2">
        <v>1</v>
      </c>
      <c r="E14" s="2">
        <f>D14*E13</f>
        <v>80</v>
      </c>
      <c r="F14" s="2"/>
      <c r="G14" s="2"/>
      <c r="H14" s="2"/>
      <c r="I14" s="2"/>
      <c r="J14" s="2"/>
      <c r="K14" s="2"/>
      <c r="L14" s="2"/>
    </row>
    <row r="15" spans="1:12" x14ac:dyDescent="0.25">
      <c r="A15" s="145"/>
      <c r="B15" s="66" t="s">
        <v>80</v>
      </c>
      <c r="C15" s="2" t="s">
        <v>19</v>
      </c>
      <c r="D15" s="2">
        <v>1</v>
      </c>
      <c r="E15" s="2">
        <f>D15*E13</f>
        <v>80</v>
      </c>
      <c r="F15" s="67"/>
      <c r="G15" s="2"/>
      <c r="H15" s="2"/>
      <c r="I15" s="2"/>
      <c r="J15" s="2"/>
      <c r="K15" s="2"/>
      <c r="L15" s="2"/>
    </row>
    <row r="16" spans="1:12" x14ac:dyDescent="0.25">
      <c r="A16" s="145"/>
      <c r="B16" s="66" t="s">
        <v>17</v>
      </c>
      <c r="C16" s="2" t="s">
        <v>16</v>
      </c>
      <c r="D16" s="2">
        <v>0.05</v>
      </c>
      <c r="E16" s="2">
        <f>D16*E13</f>
        <v>4</v>
      </c>
      <c r="F16" s="67"/>
      <c r="G16" s="2"/>
      <c r="H16" s="2"/>
      <c r="I16" s="2"/>
      <c r="J16" s="2"/>
      <c r="K16" s="2"/>
      <c r="L16" s="2"/>
    </row>
    <row r="17" spans="1:12" ht="25.5" x14ac:dyDescent="0.25">
      <c r="A17" s="144">
        <v>3</v>
      </c>
      <c r="B17" s="62" t="s">
        <v>81</v>
      </c>
      <c r="C17" s="64" t="s">
        <v>19</v>
      </c>
      <c r="D17" s="64"/>
      <c r="E17" s="64">
        <v>204</v>
      </c>
      <c r="F17" s="65"/>
      <c r="G17" s="65"/>
      <c r="H17" s="65"/>
      <c r="I17" s="65"/>
      <c r="J17" s="65"/>
      <c r="K17" s="65"/>
      <c r="L17" s="65"/>
    </row>
    <row r="18" spans="1:12" x14ac:dyDescent="0.25">
      <c r="A18" s="145"/>
      <c r="B18" s="66" t="s">
        <v>15</v>
      </c>
      <c r="C18" s="2" t="s">
        <v>16</v>
      </c>
      <c r="D18" s="2">
        <v>1</v>
      </c>
      <c r="E18" s="2">
        <f>D18*E17</f>
        <v>204</v>
      </c>
      <c r="F18" s="67"/>
      <c r="G18" s="67"/>
      <c r="H18" s="2"/>
      <c r="I18" s="84"/>
      <c r="J18" s="67"/>
      <c r="K18" s="67"/>
      <c r="L18" s="84"/>
    </row>
    <row r="19" spans="1:12" x14ac:dyDescent="0.25">
      <c r="A19" s="145"/>
      <c r="B19" s="66" t="s">
        <v>82</v>
      </c>
      <c r="C19" s="2" t="s">
        <v>19</v>
      </c>
      <c r="D19" s="2">
        <v>1</v>
      </c>
      <c r="E19" s="2">
        <f>D19*E17</f>
        <v>204</v>
      </c>
      <c r="F19" s="67"/>
      <c r="G19" s="67"/>
      <c r="H19" s="67"/>
      <c r="I19" s="67"/>
      <c r="J19" s="67"/>
      <c r="K19" s="67"/>
      <c r="L19" s="84"/>
    </row>
    <row r="20" spans="1:12" x14ac:dyDescent="0.25">
      <c r="A20" s="146"/>
      <c r="B20" s="66" t="s">
        <v>17</v>
      </c>
      <c r="C20" s="2" t="s">
        <v>16</v>
      </c>
      <c r="D20" s="2">
        <v>0.05</v>
      </c>
      <c r="E20" s="2">
        <f>D20*E17</f>
        <v>10.200000000000001</v>
      </c>
      <c r="F20" s="67"/>
      <c r="G20" s="67"/>
      <c r="H20" s="67"/>
      <c r="I20" s="67"/>
      <c r="J20" s="67"/>
      <c r="K20" s="67"/>
      <c r="L20" s="84"/>
    </row>
    <row r="21" spans="1:12" ht="25.5" x14ac:dyDescent="0.25">
      <c r="A21" s="144">
        <v>4</v>
      </c>
      <c r="B21" s="62" t="s">
        <v>115</v>
      </c>
      <c r="C21" s="64" t="s">
        <v>19</v>
      </c>
      <c r="D21" s="64"/>
      <c r="E21" s="64">
        <v>45</v>
      </c>
      <c r="F21" s="65"/>
      <c r="G21" s="65"/>
      <c r="H21" s="65"/>
      <c r="I21" s="65"/>
      <c r="J21" s="65"/>
      <c r="K21" s="65"/>
      <c r="L21" s="65"/>
    </row>
    <row r="22" spans="1:12" x14ac:dyDescent="0.25">
      <c r="A22" s="145"/>
      <c r="B22" s="66" t="s">
        <v>15</v>
      </c>
      <c r="C22" s="2" t="s">
        <v>16</v>
      </c>
      <c r="D22" s="2">
        <v>1</v>
      </c>
      <c r="E22" s="2">
        <f>D22*E21</f>
        <v>45</v>
      </c>
      <c r="F22" s="67"/>
      <c r="G22" s="67"/>
      <c r="H22" s="2"/>
      <c r="I22" s="84"/>
      <c r="J22" s="67"/>
      <c r="K22" s="67"/>
      <c r="L22" s="84"/>
    </row>
    <row r="23" spans="1:12" x14ac:dyDescent="0.25">
      <c r="A23" s="145"/>
      <c r="B23" s="66" t="s">
        <v>116</v>
      </c>
      <c r="C23" s="2" t="s">
        <v>19</v>
      </c>
      <c r="D23" s="2">
        <v>1</v>
      </c>
      <c r="E23" s="2">
        <f>D23*E21</f>
        <v>45</v>
      </c>
      <c r="F23" s="67"/>
      <c r="G23" s="67"/>
      <c r="H23" s="67"/>
      <c r="I23" s="67"/>
      <c r="J23" s="67"/>
      <c r="K23" s="67"/>
      <c r="L23" s="84"/>
    </row>
    <row r="24" spans="1:12" x14ac:dyDescent="0.25">
      <c r="A24" s="146"/>
      <c r="B24" s="66" t="s">
        <v>17</v>
      </c>
      <c r="C24" s="2" t="s">
        <v>16</v>
      </c>
      <c r="D24" s="2">
        <v>0.05</v>
      </c>
      <c r="E24" s="2">
        <f>D24*E21</f>
        <v>2.25</v>
      </c>
      <c r="F24" s="67"/>
      <c r="G24" s="67"/>
      <c r="H24" s="67"/>
      <c r="I24" s="67"/>
      <c r="J24" s="67"/>
      <c r="K24" s="67"/>
      <c r="L24" s="84"/>
    </row>
    <row r="25" spans="1:12" x14ac:dyDescent="0.25">
      <c r="A25" s="145">
        <v>6</v>
      </c>
      <c r="B25" s="87" t="s">
        <v>78</v>
      </c>
      <c r="C25" s="88" t="s">
        <v>19</v>
      </c>
      <c r="D25" s="64"/>
      <c r="E25" s="64">
        <v>15</v>
      </c>
      <c r="F25" s="65"/>
      <c r="G25" s="65"/>
      <c r="H25" s="65"/>
      <c r="I25" s="65"/>
      <c r="J25" s="65"/>
      <c r="K25" s="65"/>
      <c r="L25" s="65"/>
    </row>
    <row r="26" spans="1:12" x14ac:dyDescent="0.25">
      <c r="A26" s="145"/>
      <c r="B26" s="66" t="s">
        <v>70</v>
      </c>
      <c r="C26" s="2" t="s">
        <v>16</v>
      </c>
      <c r="D26" s="2">
        <v>1</v>
      </c>
      <c r="E26" s="2">
        <f>D26*E25</f>
        <v>15</v>
      </c>
      <c r="F26" s="172"/>
      <c r="G26" s="172"/>
      <c r="H26" s="2"/>
      <c r="I26" s="172"/>
      <c r="J26" s="172"/>
      <c r="K26" s="172"/>
      <c r="L26" s="172"/>
    </row>
    <row r="27" spans="1:12" x14ac:dyDescent="0.25">
      <c r="A27" s="145"/>
      <c r="B27" s="66" t="s">
        <v>151</v>
      </c>
      <c r="C27" s="2" t="s">
        <v>19</v>
      </c>
      <c r="D27" s="2">
        <v>1</v>
      </c>
      <c r="E27" s="2">
        <f>D27*E25</f>
        <v>15</v>
      </c>
      <c r="F27" s="172"/>
      <c r="G27" s="172"/>
      <c r="H27" s="172"/>
      <c r="I27" s="172"/>
      <c r="J27" s="172"/>
      <c r="K27" s="172"/>
      <c r="L27" s="172"/>
    </row>
    <row r="28" spans="1:12" x14ac:dyDescent="0.25">
      <c r="A28" s="144">
        <v>7</v>
      </c>
      <c r="B28" s="173" t="s">
        <v>207</v>
      </c>
      <c r="C28" s="174" t="s">
        <v>21</v>
      </c>
      <c r="D28" s="6"/>
      <c r="E28" s="175">
        <v>3</v>
      </c>
      <c r="F28" s="6"/>
      <c r="G28" s="176"/>
      <c r="H28" s="97"/>
      <c r="I28" s="6"/>
      <c r="J28" s="97"/>
      <c r="K28" s="6"/>
      <c r="L28" s="176"/>
    </row>
    <row r="29" spans="1:12" x14ac:dyDescent="0.25">
      <c r="A29" s="145"/>
      <c r="B29" s="177" t="s">
        <v>71</v>
      </c>
      <c r="C29" s="178" t="s">
        <v>16</v>
      </c>
      <c r="D29" s="69">
        <v>1</v>
      </c>
      <c r="E29" s="179">
        <f>D29*E28</f>
        <v>3</v>
      </c>
      <c r="F29" s="69"/>
      <c r="G29" s="180"/>
      <c r="H29" s="7"/>
      <c r="I29" s="69"/>
      <c r="J29" s="7"/>
      <c r="K29" s="69"/>
      <c r="L29" s="180"/>
    </row>
    <row r="30" spans="1:12" x14ac:dyDescent="0.25">
      <c r="A30" s="145"/>
      <c r="B30" s="181" t="s">
        <v>208</v>
      </c>
      <c r="C30" s="182" t="s">
        <v>21</v>
      </c>
      <c r="D30" s="69">
        <v>1</v>
      </c>
      <c r="E30" s="8">
        <f>D30*E28</f>
        <v>3</v>
      </c>
      <c r="F30" s="69"/>
      <c r="G30" s="180"/>
      <c r="H30" s="7"/>
      <c r="I30" s="69"/>
      <c r="J30" s="7"/>
      <c r="K30" s="69"/>
      <c r="L30" s="180"/>
    </row>
    <row r="31" spans="1:12" x14ac:dyDescent="0.25">
      <c r="A31" s="145"/>
      <c r="B31" s="181" t="s">
        <v>72</v>
      </c>
      <c r="C31" s="183" t="s">
        <v>21</v>
      </c>
      <c r="D31" s="105"/>
      <c r="E31" s="179">
        <v>2</v>
      </c>
      <c r="F31" s="106"/>
      <c r="G31" s="180"/>
      <c r="H31" s="7"/>
      <c r="I31" s="69"/>
      <c r="J31" s="7"/>
      <c r="K31" s="69"/>
      <c r="L31" s="180"/>
    </row>
    <row r="32" spans="1:12" x14ac:dyDescent="0.25">
      <c r="A32" s="146"/>
      <c r="B32" s="81" t="s">
        <v>46</v>
      </c>
      <c r="C32" s="178" t="s">
        <v>16</v>
      </c>
      <c r="D32" s="69">
        <v>0.5</v>
      </c>
      <c r="E32" s="2">
        <f>D32*E28</f>
        <v>1.5</v>
      </c>
      <c r="F32" s="67"/>
      <c r="G32" s="67"/>
      <c r="H32" s="67"/>
      <c r="I32" s="67"/>
      <c r="J32" s="67"/>
      <c r="K32" s="67"/>
      <c r="L32" s="84"/>
    </row>
    <row r="33" spans="1:12" x14ac:dyDescent="0.25">
      <c r="A33" s="144">
        <v>9</v>
      </c>
      <c r="B33" s="87" t="s">
        <v>48</v>
      </c>
      <c r="C33" s="88" t="s">
        <v>21</v>
      </c>
      <c r="D33" s="64"/>
      <c r="E33" s="64">
        <v>14</v>
      </c>
      <c r="F33" s="65"/>
      <c r="G33" s="64"/>
      <c r="H33" s="64"/>
      <c r="I33" s="64"/>
      <c r="J33" s="64"/>
      <c r="K33" s="64"/>
      <c r="L33" s="64"/>
    </row>
    <row r="34" spans="1:12" x14ac:dyDescent="0.25">
      <c r="A34" s="145"/>
      <c r="B34" s="66" t="s">
        <v>15</v>
      </c>
      <c r="C34" s="2" t="s">
        <v>16</v>
      </c>
      <c r="D34" s="2">
        <v>1</v>
      </c>
      <c r="E34" s="2">
        <f>D34*E33</f>
        <v>14</v>
      </c>
      <c r="F34" s="2"/>
      <c r="G34" s="2"/>
      <c r="H34" s="7"/>
      <c r="I34" s="2"/>
      <c r="J34" s="2"/>
      <c r="K34" s="2"/>
      <c r="L34" s="2"/>
    </row>
    <row r="35" spans="1:12" x14ac:dyDescent="0.25">
      <c r="A35" s="145"/>
      <c r="B35" s="66" t="s">
        <v>49</v>
      </c>
      <c r="C35" s="2" t="s">
        <v>16</v>
      </c>
      <c r="D35" s="2">
        <v>1.2999999999999999E-2</v>
      </c>
      <c r="E35" s="2">
        <f>D35*E33</f>
        <v>0.182</v>
      </c>
      <c r="F35" s="2"/>
      <c r="G35" s="2"/>
      <c r="H35" s="2"/>
      <c r="I35" s="2"/>
      <c r="J35" s="2"/>
      <c r="K35" s="2"/>
      <c r="L35" s="2"/>
    </row>
    <row r="36" spans="1:12" x14ac:dyDescent="0.25">
      <c r="A36" s="145"/>
      <c r="B36" s="66" t="s">
        <v>223</v>
      </c>
      <c r="C36" s="2" t="s">
        <v>21</v>
      </c>
      <c r="D36" s="2">
        <v>1</v>
      </c>
      <c r="E36" s="2">
        <f>D36*E33</f>
        <v>14</v>
      </c>
      <c r="F36" s="67"/>
      <c r="G36" s="2"/>
      <c r="H36" s="2"/>
      <c r="I36" s="2"/>
      <c r="J36" s="2"/>
      <c r="K36" s="2"/>
      <c r="L36" s="2"/>
    </row>
    <row r="37" spans="1:12" x14ac:dyDescent="0.25">
      <c r="A37" s="146"/>
      <c r="B37" s="66" t="s">
        <v>17</v>
      </c>
      <c r="C37" s="2" t="s">
        <v>16</v>
      </c>
      <c r="D37" s="2">
        <v>0.2</v>
      </c>
      <c r="E37" s="2">
        <f>D37*E33</f>
        <v>2.8000000000000003</v>
      </c>
      <c r="F37" s="67"/>
      <c r="G37" s="2"/>
      <c r="H37" s="2"/>
      <c r="I37" s="2"/>
      <c r="J37" s="2"/>
      <c r="K37" s="2"/>
      <c r="L37" s="2"/>
    </row>
    <row r="38" spans="1:12" x14ac:dyDescent="0.25">
      <c r="A38" s="144">
        <v>10</v>
      </c>
      <c r="B38" s="87" t="s">
        <v>209</v>
      </c>
      <c r="C38" s="88" t="s">
        <v>21</v>
      </c>
      <c r="D38" s="64"/>
      <c r="E38" s="64">
        <v>18</v>
      </c>
      <c r="F38" s="65"/>
      <c r="G38" s="64"/>
      <c r="H38" s="64"/>
      <c r="I38" s="64"/>
      <c r="J38" s="64"/>
      <c r="K38" s="64"/>
      <c r="L38" s="64"/>
    </row>
    <row r="39" spans="1:12" x14ac:dyDescent="0.25">
      <c r="A39" s="145"/>
      <c r="B39" s="66" t="s">
        <v>15</v>
      </c>
      <c r="C39" s="2" t="s">
        <v>16</v>
      </c>
      <c r="D39" s="2">
        <v>1</v>
      </c>
      <c r="E39" s="2">
        <f>D39*E38</f>
        <v>18</v>
      </c>
      <c r="F39" s="2"/>
      <c r="G39" s="2"/>
      <c r="H39" s="2"/>
      <c r="I39" s="2"/>
      <c r="J39" s="2"/>
      <c r="K39" s="2"/>
      <c r="L39" s="2"/>
    </row>
    <row r="40" spans="1:12" x14ac:dyDescent="0.25">
      <c r="A40" s="145"/>
      <c r="B40" s="66" t="s">
        <v>50</v>
      </c>
      <c r="C40" s="2" t="s">
        <v>21</v>
      </c>
      <c r="D40" s="2">
        <v>1</v>
      </c>
      <c r="E40" s="2">
        <f>D40*E38</f>
        <v>18</v>
      </c>
      <c r="F40" s="67"/>
      <c r="G40" s="2"/>
      <c r="H40" s="2"/>
      <c r="I40" s="2"/>
      <c r="J40" s="2"/>
      <c r="K40" s="2"/>
      <c r="L40" s="2"/>
    </row>
    <row r="41" spans="1:12" x14ac:dyDescent="0.25">
      <c r="A41" s="146"/>
      <c r="B41" s="66" t="s">
        <v>17</v>
      </c>
      <c r="C41" s="2" t="s">
        <v>16</v>
      </c>
      <c r="D41" s="2">
        <v>0.25</v>
      </c>
      <c r="E41" s="2">
        <f>D41*E38</f>
        <v>4.5</v>
      </c>
      <c r="F41" s="67"/>
      <c r="G41" s="2"/>
      <c r="H41" s="2"/>
      <c r="I41" s="2"/>
      <c r="J41" s="2"/>
      <c r="K41" s="2"/>
      <c r="L41" s="2"/>
    </row>
    <row r="42" spans="1:12" x14ac:dyDescent="0.25">
      <c r="A42" s="144">
        <v>11</v>
      </c>
      <c r="B42" s="184" t="s">
        <v>155</v>
      </c>
      <c r="C42" s="185" t="s">
        <v>21</v>
      </c>
      <c r="D42" s="185"/>
      <c r="E42" s="186">
        <v>3</v>
      </c>
      <c r="F42" s="172"/>
      <c r="G42" s="172"/>
      <c r="H42" s="172"/>
      <c r="I42" s="172"/>
      <c r="J42" s="172"/>
      <c r="K42" s="172"/>
      <c r="L42" s="172"/>
    </row>
    <row r="43" spans="1:12" x14ac:dyDescent="0.25">
      <c r="A43" s="145"/>
      <c r="B43" s="66" t="s">
        <v>168</v>
      </c>
      <c r="C43" s="2" t="s">
        <v>16</v>
      </c>
      <c r="D43" s="2"/>
      <c r="E43" s="2">
        <v>1</v>
      </c>
      <c r="F43" s="67"/>
      <c r="G43" s="67"/>
      <c r="H43" s="67"/>
      <c r="I43" s="172"/>
      <c r="J43" s="172"/>
      <c r="K43" s="172"/>
      <c r="L43" s="172"/>
    </row>
    <row r="44" spans="1:12" x14ac:dyDescent="0.25">
      <c r="A44" s="145"/>
      <c r="B44" s="66" t="s">
        <v>167</v>
      </c>
      <c r="C44" s="2" t="s">
        <v>16</v>
      </c>
      <c r="D44" s="2"/>
      <c r="E44" s="67">
        <f>E46+E47</f>
        <v>2</v>
      </c>
      <c r="F44" s="67"/>
      <c r="G44" s="67"/>
      <c r="H44" s="67"/>
      <c r="I44" s="172"/>
      <c r="J44" s="172"/>
      <c r="K44" s="172"/>
      <c r="L44" s="172"/>
    </row>
    <row r="45" spans="1:12" ht="26.25" x14ac:dyDescent="0.25">
      <c r="A45" s="145"/>
      <c r="B45" s="187" t="s">
        <v>221</v>
      </c>
      <c r="C45" s="188" t="s">
        <v>21</v>
      </c>
      <c r="D45" s="188"/>
      <c r="E45" s="172">
        <v>1</v>
      </c>
      <c r="F45" s="172"/>
      <c r="G45" s="172"/>
      <c r="H45" s="172"/>
      <c r="I45" s="172"/>
      <c r="J45" s="172"/>
      <c r="K45" s="172"/>
      <c r="L45" s="172"/>
    </row>
    <row r="46" spans="1:12" x14ac:dyDescent="0.25">
      <c r="A46" s="145"/>
      <c r="B46" s="187" t="s">
        <v>222</v>
      </c>
      <c r="C46" s="188" t="s">
        <v>21</v>
      </c>
      <c r="D46" s="188"/>
      <c r="E46" s="172">
        <v>1</v>
      </c>
      <c r="F46" s="172"/>
      <c r="G46" s="172"/>
      <c r="H46" s="172"/>
      <c r="I46" s="172"/>
      <c r="J46" s="172"/>
      <c r="K46" s="172"/>
      <c r="L46" s="172"/>
    </row>
    <row r="47" spans="1:12" x14ac:dyDescent="0.25">
      <c r="A47" s="145"/>
      <c r="B47" s="187" t="s">
        <v>210</v>
      </c>
      <c r="C47" s="188" t="s">
        <v>21</v>
      </c>
      <c r="D47" s="188"/>
      <c r="E47" s="172">
        <v>1</v>
      </c>
      <c r="F47" s="172"/>
      <c r="G47" s="172"/>
      <c r="H47" s="172"/>
      <c r="I47" s="172"/>
      <c r="J47" s="172"/>
      <c r="K47" s="172"/>
      <c r="L47" s="172"/>
    </row>
    <row r="48" spans="1:12" ht="41.25" customHeight="1" x14ac:dyDescent="0.25">
      <c r="A48" s="146"/>
      <c r="B48" s="187" t="s">
        <v>156</v>
      </c>
      <c r="C48" s="188" t="s">
        <v>36</v>
      </c>
      <c r="D48" s="188"/>
      <c r="E48" s="172">
        <v>2</v>
      </c>
      <c r="F48" s="172"/>
      <c r="G48" s="172"/>
      <c r="H48" s="172"/>
      <c r="I48" s="172"/>
      <c r="J48" s="172"/>
      <c r="K48" s="172"/>
      <c r="L48" s="172"/>
    </row>
    <row r="49" spans="1:12" ht="29.25" customHeight="1" x14ac:dyDescent="0.25">
      <c r="A49" s="144">
        <v>12</v>
      </c>
      <c r="B49" s="62" t="s">
        <v>163</v>
      </c>
      <c r="C49" s="64" t="s">
        <v>21</v>
      </c>
      <c r="D49" s="64"/>
      <c r="E49" s="64">
        <v>2</v>
      </c>
      <c r="F49" s="65"/>
      <c r="G49" s="64"/>
      <c r="H49" s="64"/>
      <c r="I49" s="64"/>
      <c r="J49" s="64"/>
      <c r="K49" s="64"/>
      <c r="L49" s="88"/>
    </row>
    <row r="50" spans="1:12" ht="20.25" customHeight="1" x14ac:dyDescent="0.25">
      <c r="A50" s="145"/>
      <c r="B50" s="66" t="s">
        <v>15</v>
      </c>
      <c r="C50" s="2" t="s">
        <v>16</v>
      </c>
      <c r="D50" s="2">
        <v>1</v>
      </c>
      <c r="E50" s="189">
        <f>E49*D50</f>
        <v>2</v>
      </c>
      <c r="F50" s="190"/>
      <c r="G50" s="191"/>
      <c r="H50" s="189"/>
      <c r="I50" s="191"/>
      <c r="J50" s="190"/>
      <c r="K50" s="191"/>
      <c r="L50" s="192"/>
    </row>
    <row r="51" spans="1:12" ht="20.25" customHeight="1" x14ac:dyDescent="0.25">
      <c r="A51" s="145"/>
      <c r="B51" s="66" t="s">
        <v>161</v>
      </c>
      <c r="C51" s="2" t="s">
        <v>21</v>
      </c>
      <c r="D51" s="2"/>
      <c r="E51" s="193">
        <v>2</v>
      </c>
      <c r="F51" s="191"/>
      <c r="G51" s="180"/>
      <c r="H51" s="194"/>
      <c r="I51" s="194"/>
      <c r="J51" s="180"/>
      <c r="K51" s="180"/>
      <c r="L51" s="192"/>
    </row>
    <row r="52" spans="1:12" ht="20.25" customHeight="1" x14ac:dyDescent="0.25">
      <c r="A52" s="145"/>
      <c r="B52" s="66" t="s">
        <v>162</v>
      </c>
      <c r="C52" s="2" t="s">
        <v>21</v>
      </c>
      <c r="D52" s="2">
        <v>2</v>
      </c>
      <c r="E52" s="193">
        <f>E49*D52</f>
        <v>4</v>
      </c>
      <c r="F52" s="192"/>
      <c r="G52" s="180"/>
      <c r="H52" s="194"/>
      <c r="I52" s="194"/>
      <c r="J52" s="180"/>
      <c r="K52" s="180"/>
      <c r="L52" s="192"/>
    </row>
    <row r="53" spans="1:12" ht="20.25" customHeight="1" x14ac:dyDescent="0.25">
      <c r="A53" s="146"/>
      <c r="B53" s="66" t="s">
        <v>17</v>
      </c>
      <c r="C53" s="2" t="s">
        <v>16</v>
      </c>
      <c r="D53" s="2">
        <v>5</v>
      </c>
      <c r="E53" s="7">
        <f>E49*D53</f>
        <v>10</v>
      </c>
      <c r="F53" s="190"/>
      <c r="G53" s="192"/>
      <c r="H53" s="195"/>
      <c r="I53" s="191"/>
      <c r="J53" s="192"/>
      <c r="K53" s="192"/>
      <c r="L53" s="192"/>
    </row>
    <row r="54" spans="1:12" ht="25.5" x14ac:dyDescent="0.25">
      <c r="A54" s="144">
        <v>14</v>
      </c>
      <c r="B54" s="184" t="s">
        <v>83</v>
      </c>
      <c r="C54" s="185" t="s">
        <v>4</v>
      </c>
      <c r="D54" s="185"/>
      <c r="E54" s="186">
        <v>1</v>
      </c>
      <c r="F54" s="172"/>
      <c r="G54" s="172"/>
      <c r="H54" s="172"/>
      <c r="I54" s="172"/>
      <c r="J54" s="172"/>
      <c r="K54" s="172"/>
      <c r="L54" s="172"/>
    </row>
    <row r="55" spans="1:12" x14ac:dyDescent="0.25">
      <c r="A55" s="145"/>
      <c r="B55" s="66" t="s">
        <v>15</v>
      </c>
      <c r="C55" s="2" t="s">
        <v>16</v>
      </c>
      <c r="D55" s="2">
        <v>0</v>
      </c>
      <c r="E55" s="2">
        <f>D55*E54</f>
        <v>0</v>
      </c>
      <c r="F55" s="67"/>
      <c r="G55" s="67"/>
      <c r="H55" s="67"/>
      <c r="I55" s="172"/>
      <c r="J55" s="172"/>
      <c r="K55" s="172"/>
      <c r="L55" s="172"/>
    </row>
    <row r="56" spans="1:12" ht="26.25" x14ac:dyDescent="0.25">
      <c r="A56" s="146"/>
      <c r="B56" s="187" t="s">
        <v>84</v>
      </c>
      <c r="C56" s="188" t="s">
        <v>16</v>
      </c>
      <c r="D56" s="188">
        <v>1</v>
      </c>
      <c r="E56" s="172">
        <f>E54*D56</f>
        <v>1</v>
      </c>
      <c r="F56" s="172"/>
      <c r="G56" s="172"/>
      <c r="H56" s="172"/>
      <c r="I56" s="172"/>
      <c r="J56" s="172"/>
      <c r="K56" s="172"/>
      <c r="L56" s="172"/>
    </row>
    <row r="57" spans="1:12" x14ac:dyDescent="0.25">
      <c r="A57" s="3"/>
      <c r="B57" s="11" t="s">
        <v>7</v>
      </c>
      <c r="C57" s="12"/>
      <c r="D57" s="13"/>
      <c r="E57" s="14"/>
      <c r="F57" s="15"/>
      <c r="G57" s="15">
        <f>SUM(G9:G56)</f>
        <v>0</v>
      </c>
      <c r="H57" s="15"/>
      <c r="I57" s="15"/>
      <c r="J57" s="15"/>
      <c r="K57" s="15"/>
      <c r="L57" s="15">
        <f>SUM(L9:L56)</f>
        <v>0</v>
      </c>
    </row>
    <row r="58" spans="1:12" x14ac:dyDescent="0.25">
      <c r="A58" s="3"/>
      <c r="B58" s="6" t="s">
        <v>30</v>
      </c>
      <c r="C58" s="16">
        <v>0.05</v>
      </c>
      <c r="D58" s="13"/>
      <c r="E58" s="14"/>
      <c r="F58" s="15"/>
      <c r="G58" s="15"/>
      <c r="H58" s="15"/>
      <c r="I58" s="15"/>
      <c r="J58" s="15"/>
      <c r="K58" s="15"/>
      <c r="L58" s="7">
        <f>G57*C58</f>
        <v>0</v>
      </c>
    </row>
    <row r="59" spans="1:12" x14ac:dyDescent="0.25">
      <c r="A59" s="3"/>
      <c r="B59" s="17" t="s">
        <v>7</v>
      </c>
      <c r="C59" s="16"/>
      <c r="D59" s="13"/>
      <c r="E59" s="14"/>
      <c r="F59" s="15"/>
      <c r="G59" s="15"/>
      <c r="H59" s="15"/>
      <c r="I59" s="15"/>
      <c r="J59" s="15"/>
      <c r="K59" s="15"/>
      <c r="L59" s="7">
        <f>L58+L57</f>
        <v>0</v>
      </c>
    </row>
    <row r="60" spans="1:12" x14ac:dyDescent="0.25">
      <c r="A60" s="3"/>
      <c r="B60" s="18" t="s">
        <v>31</v>
      </c>
      <c r="C60" s="19">
        <v>0.1</v>
      </c>
      <c r="D60" s="13"/>
      <c r="E60" s="14"/>
      <c r="F60" s="15"/>
      <c r="G60" s="15"/>
      <c r="H60" s="15"/>
      <c r="I60" s="15"/>
      <c r="J60" s="15"/>
      <c r="K60" s="15"/>
      <c r="L60" s="7">
        <f>L59*C60</f>
        <v>0</v>
      </c>
    </row>
    <row r="61" spans="1:12" x14ac:dyDescent="0.25">
      <c r="A61" s="3"/>
      <c r="B61" s="17" t="s">
        <v>7</v>
      </c>
      <c r="C61" s="19"/>
      <c r="D61" s="13"/>
      <c r="E61" s="14"/>
      <c r="F61" s="15"/>
      <c r="G61" s="15"/>
      <c r="H61" s="15"/>
      <c r="I61" s="15"/>
      <c r="J61" s="15"/>
      <c r="K61" s="15"/>
      <c r="L61" s="7">
        <f>L60+L59</f>
        <v>0</v>
      </c>
    </row>
    <row r="62" spans="1:12" x14ac:dyDescent="0.25">
      <c r="A62" s="3"/>
      <c r="B62" s="20" t="s">
        <v>32</v>
      </c>
      <c r="C62" s="16">
        <v>0.08</v>
      </c>
      <c r="D62" s="6"/>
      <c r="E62" s="21"/>
      <c r="F62" s="20"/>
      <c r="G62" s="22"/>
      <c r="H62" s="22"/>
      <c r="I62" s="22"/>
      <c r="J62" s="31"/>
      <c r="K62" s="31"/>
      <c r="L62" s="32">
        <f>L61*C62</f>
        <v>0</v>
      </c>
    </row>
    <row r="63" spans="1:12" x14ac:dyDescent="0.25">
      <c r="A63" s="3"/>
      <c r="B63" s="17" t="s">
        <v>7</v>
      </c>
      <c r="C63" s="24"/>
      <c r="D63" s="24"/>
      <c r="E63" s="24"/>
      <c r="F63" s="24"/>
      <c r="G63" s="25"/>
      <c r="H63" s="25"/>
      <c r="I63" s="25"/>
      <c r="J63" s="25"/>
      <c r="K63" s="25"/>
      <c r="L63" s="8">
        <f>SUM(L61:L62)</f>
        <v>0</v>
      </c>
    </row>
    <row r="64" spans="1:12" x14ac:dyDescent="0.25">
      <c r="A64" s="3"/>
      <c r="B64" s="26" t="s">
        <v>33</v>
      </c>
      <c r="C64" s="27">
        <v>0.05</v>
      </c>
      <c r="D64" s="28"/>
      <c r="E64" s="28"/>
      <c r="F64" s="28"/>
      <c r="G64" s="28"/>
      <c r="H64" s="28"/>
      <c r="I64" s="28"/>
      <c r="J64" s="28"/>
      <c r="K64" s="28"/>
      <c r="L64" s="8">
        <f>L63*C64</f>
        <v>0</v>
      </c>
    </row>
    <row r="65" spans="1:12" x14ac:dyDescent="0.25">
      <c r="A65" s="3"/>
      <c r="B65" s="17" t="s">
        <v>7</v>
      </c>
      <c r="C65" s="29"/>
      <c r="D65" s="28"/>
      <c r="E65" s="28"/>
      <c r="F65" s="28"/>
      <c r="G65" s="28"/>
      <c r="H65" s="28"/>
      <c r="I65" s="28"/>
      <c r="J65" s="28"/>
      <c r="K65" s="28"/>
      <c r="L65" s="8">
        <f>SUM(L63:L64)</f>
        <v>0</v>
      </c>
    </row>
    <row r="66" spans="1:12" x14ac:dyDescent="0.25">
      <c r="A66" s="3"/>
      <c r="B66" s="26" t="s">
        <v>34</v>
      </c>
      <c r="C66" s="27">
        <v>0.18</v>
      </c>
      <c r="D66" s="28"/>
      <c r="E66" s="28"/>
      <c r="F66" s="28"/>
      <c r="G66" s="28"/>
      <c r="H66" s="28"/>
      <c r="I66" s="28"/>
      <c r="J66" s="28"/>
      <c r="K66" s="28"/>
      <c r="L66" s="8">
        <f>L65*C66</f>
        <v>0</v>
      </c>
    </row>
    <row r="67" spans="1:12" x14ac:dyDescent="0.25">
      <c r="A67" s="3"/>
      <c r="B67" s="28" t="s">
        <v>35</v>
      </c>
      <c r="C67" s="28"/>
      <c r="D67" s="28"/>
      <c r="E67" s="28"/>
      <c r="F67" s="28"/>
      <c r="G67" s="28"/>
      <c r="H67" s="28"/>
      <c r="I67" s="28"/>
      <c r="J67" s="28"/>
      <c r="K67" s="28"/>
      <c r="L67" s="30">
        <f>L66+L65</f>
        <v>0</v>
      </c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</sheetData>
  <mergeCells count="22">
    <mergeCell ref="A54:A56"/>
    <mergeCell ref="A10:A12"/>
    <mergeCell ref="A28:A32"/>
    <mergeCell ref="A25:A27"/>
    <mergeCell ref="A13:A16"/>
    <mergeCell ref="A33:A37"/>
    <mergeCell ref="A38:A41"/>
    <mergeCell ref="A17:A20"/>
    <mergeCell ref="A21:A24"/>
    <mergeCell ref="A42:A48"/>
    <mergeCell ref="A49:A53"/>
    <mergeCell ref="L6:L7"/>
    <mergeCell ref="A9:L9"/>
    <mergeCell ref="H6:I6"/>
    <mergeCell ref="J6:K6"/>
    <mergeCell ref="B2:D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2022-06-22T08:09:09Z</dcterms:modified>
</cp:coreProperties>
</file>